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6245" windowHeight="7710" tabRatio="918" firstSheet="1" activeTab="1"/>
  </bookViews>
  <sheets>
    <sheet name="TipoMoneda" sheetId="1" state="hidden" r:id="rId1"/>
    <sheet name="Indice" sheetId="2" r:id="rId2"/>
    <sheet name="Inf General" sheetId="3" r:id="rId3"/>
    <sheet name="Situación Financiera" sheetId="4" r:id="rId4"/>
    <sheet name="Est. Resultados" sheetId="5" r:id="rId5"/>
    <sheet name="Resultados Integrales" sheetId="6" r:id="rId6"/>
    <sheet name="Estado Flujos de Efectivo MD" sheetId="7" r:id="rId7"/>
    <sheet name="resultados6" sheetId="8" state="hidden" r:id="rId8"/>
    <sheet name="resultados8" sheetId="9" state="hidden" r:id="rId9"/>
    <sheet name="Estado Flujos de Efectivo MI" sheetId="10" r:id="rId10"/>
    <sheet name="Cambios Patrimonio" sheetId="11" r:id="rId11"/>
    <sheet name="resultados7" sheetId="12" state="hidden" r:id="rId12"/>
    <sheet name="resultados" sheetId="13" state="hidden" r:id="rId13"/>
    <sheet name="resultados2" sheetId="14" state="hidden" r:id="rId14"/>
    <sheet name="resultados3" sheetId="15" state="hidden" r:id="rId15"/>
    <sheet name="resultados4" sheetId="16" state="hidden" r:id="rId16"/>
    <sheet name="resultados5" sheetId="17" state="hidden" r:id="rId17"/>
  </sheets>
  <definedNames>
    <definedName name="_xlnm.Print_Area" localSheetId="10">'Cambios Patrimonio'!$B:$V</definedName>
    <definedName name="_xlnm.Print_Area" localSheetId="4">'Est. Resultados'!$B:$E</definedName>
    <definedName name="_xlnm.Print_Area" localSheetId="6">'Estado Flujos de Efectivo MD'!$B$1:$E$77</definedName>
    <definedName name="_xlnm.Print_Area" localSheetId="9">'Estado Flujos de Efectivo MI'!$B$1:$E$94</definedName>
    <definedName name="_xlnm.Print_Area" localSheetId="2">'Inf General'!$B$2:$D$11</definedName>
    <definedName name="_xlnm.Print_Area" localSheetId="3">'Situación Financiera'!$B:$J</definedName>
    <definedName name="_xlnm.Print_Titles" localSheetId="6">'Estado Flujos de Efectivo MD'!$1:$7</definedName>
    <definedName name="_xlnm.Print_Titles" localSheetId="9">'Estado Flujos de Efectivo MI'!$1:$7</definedName>
  </definedNames>
  <calcPr fullCalcOnLoad="1"/>
</workbook>
</file>

<file path=xl/sharedStrings.xml><?xml version="1.0" encoding="utf-8"?>
<sst xmlns="http://schemas.openxmlformats.org/spreadsheetml/2006/main" count="747" uniqueCount="554">
  <si>
    <t xml:space="preserve">Cuentas por Pagar Comerciales </t>
  </si>
  <si>
    <t>Otras Cuentas por Pagar</t>
  </si>
  <si>
    <t>Resultados Acumulados</t>
  </si>
  <si>
    <t>Gastos de Administración</t>
  </si>
  <si>
    <t>Ingresos Financieros</t>
  </si>
  <si>
    <t>Gastos Financieros</t>
  </si>
  <si>
    <t>DATOS GENERALES DE LA EMPRESA</t>
  </si>
  <si>
    <t>B01234</t>
  </si>
  <si>
    <t>Codigo de Cuenta</t>
  </si>
  <si>
    <t>1D0103</t>
  </si>
  <si>
    <t>1D0104</t>
  </si>
  <si>
    <t>1D0105</t>
  </si>
  <si>
    <t>1D0106</t>
  </si>
  <si>
    <t>1D0107</t>
  </si>
  <si>
    <t>1D01ST</t>
  </si>
  <si>
    <t>1D0201</t>
  </si>
  <si>
    <t>1D0202</t>
  </si>
  <si>
    <t>1D0203</t>
  </si>
  <si>
    <t>1D0205</t>
  </si>
  <si>
    <t>1D0206</t>
  </si>
  <si>
    <t>1D0207</t>
  </si>
  <si>
    <t>1D0208</t>
  </si>
  <si>
    <t>1D020T</t>
  </si>
  <si>
    <t>1D0302</t>
  </si>
  <si>
    <t>1D0303</t>
  </si>
  <si>
    <t>1D0304</t>
  </si>
  <si>
    <t>1D03ST</t>
  </si>
  <si>
    <t>1D0401</t>
  </si>
  <si>
    <t>1D0402</t>
  </si>
  <si>
    <t>1D0403</t>
  </si>
  <si>
    <t>1D0404</t>
  </si>
  <si>
    <t>1D040T</t>
  </si>
  <si>
    <t>1D0701</t>
  </si>
  <si>
    <t>1D0702</t>
  </si>
  <si>
    <t>1D0707</t>
  </si>
  <si>
    <t>1D07ST</t>
  </si>
  <si>
    <t>1D070T</t>
  </si>
  <si>
    <t>2D01ST</t>
  </si>
  <si>
    <t>2D0201</t>
  </si>
  <si>
    <t>2D02ST</t>
  </si>
  <si>
    <t>2D0301</t>
  </si>
  <si>
    <t>2D0302</t>
  </si>
  <si>
    <t>2D03ST</t>
  </si>
  <si>
    <t>2D0401</t>
  </si>
  <si>
    <t>2D0402</t>
  </si>
  <si>
    <t>2D0403</t>
  </si>
  <si>
    <t>2D0404</t>
  </si>
  <si>
    <t>2D0502</t>
  </si>
  <si>
    <t>2D07ST</t>
  </si>
  <si>
    <t>3D0101</t>
  </si>
  <si>
    <t>3D0103</t>
  </si>
  <si>
    <t>3D0104</t>
  </si>
  <si>
    <t>3D0105</t>
  </si>
  <si>
    <t>3D0107</t>
  </si>
  <si>
    <t>3D0108</t>
  </si>
  <si>
    <t>3D01ST</t>
  </si>
  <si>
    <t>3D0201</t>
  </si>
  <si>
    <t>3D0202</t>
  </si>
  <si>
    <t>3D0203</t>
  </si>
  <si>
    <t>3D0205</t>
  </si>
  <si>
    <t>3D0206</t>
  </si>
  <si>
    <t>3D0207</t>
  </si>
  <si>
    <t>3D02ST</t>
  </si>
  <si>
    <t>3D0305</t>
  </si>
  <si>
    <t>3D03ST</t>
  </si>
  <si>
    <t>3D0401</t>
  </si>
  <si>
    <t>3D0402</t>
  </si>
  <si>
    <t>3D04ST</t>
  </si>
  <si>
    <t>4D0101</t>
  </si>
  <si>
    <t>4D0104</t>
  </si>
  <si>
    <t>4D0105</t>
  </si>
  <si>
    <t>4D0112</t>
  </si>
  <si>
    <t>4D01ST</t>
  </si>
  <si>
    <t>4D0201</t>
  </si>
  <si>
    <t>4D02ST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</si>
  <si>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</si>
  <si>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</si>
  <si>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</si>
  <si>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</si>
  <si>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</si>
  <si>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</si>
  <si>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</si>
  <si>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</si>
  <si>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</si>
  <si>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</si>
  <si>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CIIU :</t>
  </si>
  <si>
    <t>Descripcion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</si>
  <si>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</si>
  <si>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t>3D0109</t>
  </si>
  <si>
    <t>1D0211</t>
  </si>
  <si>
    <t>1D0212</t>
  </si>
  <si>
    <t>1D02ST</t>
  </si>
  <si>
    <t>1D04ST</t>
  </si>
  <si>
    <t>2D0406</t>
  </si>
  <si>
    <t>2D0407</t>
  </si>
  <si>
    <t>2D04ST</t>
  </si>
  <si>
    <t>3D0110</t>
  </si>
  <si>
    <t>3D0111</t>
  </si>
  <si>
    <t>3D0112</t>
  </si>
  <si>
    <t>3D0210</t>
  </si>
  <si>
    <t>3D0211</t>
  </si>
  <si>
    <t>3D0310</t>
  </si>
  <si>
    <t>3D0311</t>
  </si>
  <si>
    <t>4D0114</t>
  </si>
  <si>
    <t>7.</t>
  </si>
  <si>
    <t>8.</t>
  </si>
  <si>
    <t>9.</t>
  </si>
  <si>
    <t>10.</t>
  </si>
  <si>
    <t>11.</t>
  </si>
  <si>
    <t>12.</t>
  </si>
  <si>
    <t>13.</t>
  </si>
  <si>
    <t>14.</t>
  </si>
  <si>
    <t>Moneda</t>
  </si>
  <si>
    <t>Nuevos Soles</t>
  </si>
  <si>
    <t>Dolares</t>
  </si>
  <si>
    <t xml:space="preserve">Elegir la moneda </t>
  </si>
  <si>
    <t>Señalar que método utilizó para preparar el Estado de Flujos de Efectivo</t>
  </si>
  <si>
    <t>E. de Flujos de Efectivo</t>
  </si>
  <si>
    <t xml:space="preserve">Método Directo                         </t>
  </si>
  <si>
    <t>Método Indirecto</t>
  </si>
  <si>
    <t>Notas</t>
  </si>
  <si>
    <t>1D0109</t>
  </si>
  <si>
    <t>1D0112</t>
  </si>
  <si>
    <t>Activos Biológicos</t>
  </si>
  <si>
    <t>1D0113</t>
  </si>
  <si>
    <t>1D0214</t>
  </si>
  <si>
    <t>1D0216</t>
  </si>
  <si>
    <t>1D0309</t>
  </si>
  <si>
    <t>1D0310</t>
  </si>
  <si>
    <t>1D0311</t>
  </si>
  <si>
    <t>1D0406</t>
  </si>
  <si>
    <t>1D0114</t>
  </si>
  <si>
    <t>1D0115</t>
  </si>
  <si>
    <t>1D0408</t>
  </si>
  <si>
    <t>1D0217</t>
  </si>
  <si>
    <t>1D0407</t>
  </si>
  <si>
    <t>Acciones de Inversión</t>
  </si>
  <si>
    <t>Cuentas por Cobrar Comerciales (neto)</t>
  </si>
  <si>
    <t>Otras Cuentas por Cobrar (neto)</t>
  </si>
  <si>
    <t>Cuentas por Cobrar Comerciales</t>
  </si>
  <si>
    <t>Otras Cuentas por Cobrar</t>
  </si>
  <si>
    <t>1D0703</t>
  </si>
  <si>
    <t>Proveedores de Bienes y Servicios</t>
  </si>
  <si>
    <t>15.</t>
  </si>
  <si>
    <t>1D0312</t>
  </si>
  <si>
    <t>2D0503</t>
  </si>
  <si>
    <t>2D0504</t>
  </si>
  <si>
    <t>2D0905</t>
  </si>
  <si>
    <t>2D0906</t>
  </si>
  <si>
    <t>2D0907</t>
  </si>
  <si>
    <t>2D0908</t>
  </si>
  <si>
    <t>3D0218</t>
  </si>
  <si>
    <t>3D0219</t>
  </si>
  <si>
    <t>3D0404</t>
  </si>
  <si>
    <t>Estado de Situación Financiera</t>
  </si>
  <si>
    <t>Activos</t>
  </si>
  <si>
    <t>Activos Corrientes</t>
  </si>
  <si>
    <t>Efectivo y Equivalentes al Efectivo</t>
  </si>
  <si>
    <t>Otros Activos Financieros</t>
  </si>
  <si>
    <t>Cuentas por Cobrar a Entidades Relacionadas</t>
  </si>
  <si>
    <t>Inventarios</t>
  </si>
  <si>
    <t xml:space="preserve">Activos por Impuestos a las Ganancias </t>
  </si>
  <si>
    <t>Total Activos Corrientes</t>
  </si>
  <si>
    <t>Activos No Corrientes</t>
  </si>
  <si>
    <t xml:space="preserve">Inversiones Contabilizadas Aplicando el Método de la Participación </t>
  </si>
  <si>
    <t>Propiedades de Inversión</t>
  </si>
  <si>
    <t>Propiedades, Planta y Equipo (neto)</t>
  </si>
  <si>
    <t>Total Activos No Corrientes</t>
  </si>
  <si>
    <t>TOTAL DE ACTIVOS</t>
  </si>
  <si>
    <t>Pasivos y Patrimonio</t>
  </si>
  <si>
    <t>Pasivos Corrientes</t>
  </si>
  <si>
    <t xml:space="preserve">Otros Pasivos Financieros </t>
  </si>
  <si>
    <t>Cuentas por Pagar a Entidades Relacionadas</t>
  </si>
  <si>
    <t>Provisión por Beneficios a los Empleados</t>
  </si>
  <si>
    <t>Pasivos incluidos en Grupos de Activos para su Disposición Clasificados como Mantenidos para la Venta</t>
  </si>
  <si>
    <t>Total Pasivos Corrientes</t>
  </si>
  <si>
    <t>Pasivos No Corrientes</t>
  </si>
  <si>
    <t>Total Pasivos No Corrientes</t>
  </si>
  <si>
    <t xml:space="preserve">Total Pasivos </t>
  </si>
  <si>
    <t xml:space="preserve">Patrimonio </t>
  </si>
  <si>
    <t>Capital Emitido</t>
  </si>
  <si>
    <t>Acciones Propias en Cartera</t>
  </si>
  <si>
    <t>Primas de Emisión</t>
  </si>
  <si>
    <t>Estado de Resultados</t>
  </si>
  <si>
    <t xml:space="preserve">Costo de Ventas </t>
  </si>
  <si>
    <t>Gastos de Ventas y Distribución</t>
  </si>
  <si>
    <t>Ganancia (Pérdida) de la baja en Activos Financieros medidos al Costo Amortizado</t>
  </si>
  <si>
    <t>Otros Ingresos Operativos</t>
  </si>
  <si>
    <t>Otros Gastos Operativos</t>
  </si>
  <si>
    <t>Resultado antes de Impuesto a las Ganancias</t>
  </si>
  <si>
    <t>Gasto por Impuesto a las Ganancias</t>
  </si>
  <si>
    <t>Básica por Acción de Inversión en Operaciones Continuadas</t>
  </si>
  <si>
    <t>Básica por Acción de Inversión en Operaciones Discontinuadas</t>
  </si>
  <si>
    <t>Diluida por Acción de Inversión en Operaciones Continuadas</t>
  </si>
  <si>
    <t>Diluida por Acción de Inversión en Operaciones Discontinuadas</t>
  </si>
  <si>
    <t>Estado de Resultados Integrales</t>
  </si>
  <si>
    <t>Variación Neta por Coberturas del Flujo de Efectivo</t>
  </si>
  <si>
    <t>Diferencia de Cambio  por Conversión de Operaciones en el Extranjero</t>
  </si>
  <si>
    <t xml:space="preserve">Superávit de Revaluación </t>
  </si>
  <si>
    <t>Resultado  Integral Total del Ejercicio, neto del Impuesto a las Ganancias</t>
  </si>
  <si>
    <t xml:space="preserve">      Cambios en Políticas Contables </t>
  </si>
  <si>
    <t xml:space="preserve">      Corrección de Errores</t>
  </si>
  <si>
    <t>Saldo Inicial Reexpresado</t>
  </si>
  <si>
    <t>Cambios en Patrimonio:</t>
  </si>
  <si>
    <t>Dividendos en Efectivo Declarados</t>
  </si>
  <si>
    <t>Superávit de Revaluación</t>
  </si>
  <si>
    <t>Subtotal</t>
  </si>
  <si>
    <t xml:space="preserve">Participación en los Resultados Netos de Asociadas y Negocios Conjuntos Contabilizados por el Método de la Participación </t>
  </si>
  <si>
    <t>Ganancias (Pérdidas) que surgen de la Diferencia entre el Valor Libro Anterior y el Valor Justo de Activos Financieros Reclasificados Medidos a Valor Razonable</t>
  </si>
  <si>
    <t xml:space="preserve">Ganancias (Pérdida) por Acción: </t>
  </si>
  <si>
    <t>Impuesto  a las Ganancias relacionado con Componentes de Otro Resultado Integral</t>
  </si>
  <si>
    <t>Otros Resultado Integral</t>
  </si>
  <si>
    <t xml:space="preserve">Estado de Cambios en el Patrimonio </t>
  </si>
  <si>
    <t>Diferencias de Cambio por Conversión de Operaciones en el Extranjero</t>
  </si>
  <si>
    <t xml:space="preserve">Regalías, cuotas,  comisiones, otros ingresos de actividades ordinarias </t>
  </si>
  <si>
    <t>Dividendos Recibidos (no incluidos en la Actividad de Inversión)</t>
  </si>
  <si>
    <t>Otros Pagos de Efectivo Relativos a la Actividad  de Operación</t>
  </si>
  <si>
    <t>Dividendos Recibidos</t>
  </si>
  <si>
    <t>Compra de Subsidiarias, Neto del Efectivo Adquirido</t>
  </si>
  <si>
    <t>Pasivos por Arrendamiento Financiero</t>
  </si>
  <si>
    <t>Adquisición de Otras Participaciones en el Patrimonio</t>
  </si>
  <si>
    <t>Aumento (Disminución) Neto de Efectivo y Equivalente al Efectivo, antes de las Variaciones en las Tasas de Cambio</t>
  </si>
  <si>
    <t>Efectos de las Variaciones en las Tasas de Cambio sobre el Efectivo y Equivalentes al Efectivo</t>
  </si>
  <si>
    <t>Aumento (Disminución) Neto de Efectivo y Equivalente al Efectivo</t>
  </si>
  <si>
    <t>Efectivo y Equivalente al Efectivo al Inicio del Ejercicio</t>
  </si>
  <si>
    <t>Efectivo y Equivalente al Efectivo al Finalizar el Ejercicio</t>
  </si>
  <si>
    <t>Método Directo</t>
  </si>
  <si>
    <t>Total Patrimonio</t>
  </si>
  <si>
    <t xml:space="preserve">      Ganancia (Pérdida) Neta del Ejercicio</t>
  </si>
  <si>
    <t xml:space="preserve">      Otro Resultado Integral</t>
  </si>
  <si>
    <t>Reducción o Amortización de Acciones de Inversión</t>
  </si>
  <si>
    <t xml:space="preserve">Incremento (Disminución) por otras Aportaciones de los Propietarios </t>
  </si>
  <si>
    <t xml:space="preserve">Disminución (Incremento) por otras Distribuciones a los Propietarios </t>
  </si>
  <si>
    <t xml:space="preserve">Total Patrimonio </t>
  </si>
  <si>
    <t>Otras Reservas de Patrimonio</t>
  </si>
  <si>
    <t>Otras Reservas de Capital</t>
  </si>
  <si>
    <t xml:space="preserve">      Resultado Integral Total del Ejercicio</t>
  </si>
  <si>
    <t>16.</t>
  </si>
  <si>
    <t>Total de Pasivos Corrientes distintos de Pasivos incluidos en Grupos de Activos para su Disposición Clasificados como Mantenidos para la Venta</t>
  </si>
  <si>
    <t>Suma de Impuestos a las Ganancias Relacionados con Componentes de Otro Resultado Integral</t>
  </si>
  <si>
    <t>Total Activos Corrientes Distintos de los Activos o Grupos de Activos para su Disposición Clasificados como Mantenidos para la Venta o para Distribuir a los Propietarios</t>
  </si>
  <si>
    <t xml:space="preserve">Compra de Activos Intangibles </t>
  </si>
  <si>
    <t>3D05ST</t>
  </si>
  <si>
    <t>Ganancia (Pérdida) Neta del Ejercicio</t>
  </si>
  <si>
    <t>3D0611</t>
  </si>
  <si>
    <t>Gasto por Intereses</t>
  </si>
  <si>
    <t>Ingreso por Intereses</t>
  </si>
  <si>
    <t>Ingreso por Dividendos</t>
  </si>
  <si>
    <t>Pérdida (Ganancia) por Diferencias de Cambio no realizadas</t>
  </si>
  <si>
    <t>3D0620</t>
  </si>
  <si>
    <t>3D0619</t>
  </si>
  <si>
    <t xml:space="preserve">Ajustes No Monetarios: </t>
  </si>
  <si>
    <t>3D0610</t>
  </si>
  <si>
    <t>3D0602</t>
  </si>
  <si>
    <t>3D0605</t>
  </si>
  <si>
    <t>Pérdida (Ganancia) en Venta de Propiedades, Planta y Equipo</t>
  </si>
  <si>
    <t>3D0618</t>
  </si>
  <si>
    <t>Pérdida (Ganancia) en Venta de Activos Intangibles</t>
  </si>
  <si>
    <t>3D0608</t>
  </si>
  <si>
    <t>3D0804</t>
  </si>
  <si>
    <t>(Aumento) Disminución en Inventarios</t>
  </si>
  <si>
    <t>3D0813</t>
  </si>
  <si>
    <t>(Aumento) Disminución en Activos Biológicos</t>
  </si>
  <si>
    <t>3D0818</t>
  </si>
  <si>
    <t>3D0815</t>
  </si>
  <si>
    <t>Total de ajustes por conciliación de ganancias (pérdidas)</t>
  </si>
  <si>
    <t>Componentes de Otro Resultado Integral:</t>
  </si>
  <si>
    <t>Venta de  Instrumentos Financieros de Patrimonio o Deuda de Otras Entidades</t>
  </si>
  <si>
    <t>Contratos Derivados (futuro, a término, opciones)</t>
  </si>
  <si>
    <t>Venta  de Participaciones en Negocios Conjuntos, Neto del Efectivo Desapropiado</t>
  </si>
  <si>
    <t>Venta de Propiedades, Planta y Equipo</t>
  </si>
  <si>
    <t>Venta de Activos Intangibles</t>
  </si>
  <si>
    <t>Venta de Otros Activos de largo plazo</t>
  </si>
  <si>
    <t>Anticipos y Prestamos Concedidos a Terceros</t>
  </si>
  <si>
    <t>Compra de Instrumentos Financieros de Patrimonio o Deuda de Otras Entidades</t>
  </si>
  <si>
    <t>Compra de Participaciones en Negocios Conjuntos,  Neto del Efectivo Adquirido</t>
  </si>
  <si>
    <t>Compra de Propiedades, Planta  y Equipo</t>
  </si>
  <si>
    <t>Compra de Otros Activos de largo plazo</t>
  </si>
  <si>
    <t>Recompra o Rescate de Acciones de la Entidad (Acciones en Cartera)</t>
  </si>
  <si>
    <t>Ajustes para Concliar con la Ganancia (Pérdida) Neta del Ejercicio con el Efectivo proveniente de las Actividades de Operación por:</t>
  </si>
  <si>
    <t>Participaciones no Controladoras</t>
  </si>
  <si>
    <t xml:space="preserve">Pérdidas por Deterioro de Valor (Reversiones de Pérdidas por Deterioro de Valor) reconocidas en el Resultado del Ejercicio  </t>
  </si>
  <si>
    <t>Depreciación,  Amortización y Agotamiento</t>
  </si>
  <si>
    <t>Pérdida (Ganancias) por la Disposición de Activos no Corrientes Mantenidas para la Venta</t>
  </si>
  <si>
    <t>Aumento (Disminución) de Provisión por Beneficios a los Empleados</t>
  </si>
  <si>
    <t>Resultado Integral:</t>
  </si>
  <si>
    <t>Activos no Corrientes o Grupos de Activos para su Disposición Clasificados como Mantenidos para la Venta o como Mantenidos para Distribuir a los Propietarios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</si>
  <si>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</si>
  <si>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</si>
  <si>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 xml:space="preserve">Pasivos por Impuestos a las Ganancias </t>
  </si>
  <si>
    <t>Diferencias de Cambio neto</t>
  </si>
  <si>
    <t>Gasto por Impuestos a las Ganancias</t>
  </si>
  <si>
    <t>1D0117</t>
  </si>
  <si>
    <t>1D0118</t>
  </si>
  <si>
    <t>1D0119</t>
  </si>
  <si>
    <t>1D0120</t>
  </si>
  <si>
    <t>1D0313</t>
  </si>
  <si>
    <t>1D0314</t>
  </si>
  <si>
    <t>1D0315</t>
  </si>
  <si>
    <t>1D0409</t>
  </si>
  <si>
    <t>1D0410</t>
  </si>
  <si>
    <t>1D0711</t>
  </si>
  <si>
    <t>1D0712</t>
  </si>
  <si>
    <t>2D0410</t>
  </si>
  <si>
    <t>2D0411</t>
  </si>
  <si>
    <t>2D0909</t>
  </si>
  <si>
    <t>2D0910</t>
  </si>
  <si>
    <t>2D0911</t>
  </si>
  <si>
    <t>2D0912</t>
  </si>
  <si>
    <t>2D0913</t>
  </si>
  <si>
    <t>2D0914</t>
  </si>
  <si>
    <t>5D0101</t>
  </si>
  <si>
    <t>5D0103</t>
  </si>
  <si>
    <t>5D0104</t>
  </si>
  <si>
    <t>5D0105</t>
  </si>
  <si>
    <t>5D0106</t>
  </si>
  <si>
    <t>5D0107</t>
  </si>
  <si>
    <t>5D0202</t>
  </si>
  <si>
    <t>5D0203</t>
  </si>
  <si>
    <t>5D0204</t>
  </si>
  <si>
    <t>5D0205</t>
  </si>
  <si>
    <t>5D0206</t>
  </si>
  <si>
    <t>5D01ST</t>
  </si>
  <si>
    <t>5D02ST</t>
  </si>
  <si>
    <t>5D03ST</t>
  </si>
  <si>
    <t>5D04ST</t>
  </si>
  <si>
    <t>Ganancia (Pérdida) Neta de Operaciones  Continuadas</t>
  </si>
  <si>
    <t>Código de Cuenta</t>
  </si>
  <si>
    <t>Ganancia (Pérdida) Bruta</t>
  </si>
  <si>
    <t>Código</t>
  </si>
  <si>
    <t>Plusvalía</t>
  </si>
  <si>
    <t>Estado de Cambios en el Patrimonio</t>
  </si>
  <si>
    <t>3D0116</t>
  </si>
  <si>
    <t>3D0220</t>
  </si>
  <si>
    <t>3D0221</t>
  </si>
  <si>
    <t>3D0222</t>
  </si>
  <si>
    <t>3D0223</t>
  </si>
  <si>
    <t>3D0225</t>
  </si>
  <si>
    <t>3D0226</t>
  </si>
  <si>
    <t>3D0227</t>
  </si>
  <si>
    <t>3D0229</t>
  </si>
  <si>
    <t>3D0322</t>
  </si>
  <si>
    <t>3D0323</t>
  </si>
  <si>
    <t>3D0405</t>
  </si>
  <si>
    <t>3D0627</t>
  </si>
  <si>
    <t>3D0628</t>
  </si>
  <si>
    <t>3D0629</t>
  </si>
  <si>
    <t>3D0631</t>
  </si>
  <si>
    <t>3D0632</t>
  </si>
  <si>
    <t>3D0829</t>
  </si>
  <si>
    <t>3D0830</t>
  </si>
  <si>
    <t>4D0126</t>
  </si>
  <si>
    <t>4D0127</t>
  </si>
  <si>
    <t>4D0128</t>
  </si>
  <si>
    <t>4D0129</t>
  </si>
  <si>
    <t>4D0130</t>
  </si>
  <si>
    <t>4D0131</t>
  </si>
  <si>
    <t>4D0132</t>
  </si>
  <si>
    <t>4D0133</t>
  </si>
  <si>
    <t>4D0134</t>
  </si>
  <si>
    <t>4D0135</t>
  </si>
  <si>
    <t>4D0136</t>
  </si>
  <si>
    <t>4D0226</t>
  </si>
  <si>
    <t>4D0227</t>
  </si>
  <si>
    <t>4D0228</t>
  </si>
  <si>
    <t>4D0229</t>
  </si>
  <si>
    <t>4D0230</t>
  </si>
  <si>
    <t>4D0231</t>
  </si>
  <si>
    <t>4D0232</t>
  </si>
  <si>
    <t>4D0233</t>
  </si>
  <si>
    <t>4D0234</t>
  </si>
  <si>
    <t>4D0235</t>
  </si>
  <si>
    <t>4D0236</t>
  </si>
  <si>
    <t>4D0204</t>
  </si>
  <si>
    <t>4D0205</t>
  </si>
  <si>
    <t>4D0214</t>
  </si>
  <si>
    <t>4D0212</t>
  </si>
  <si>
    <t>TOTAL PASIVO Y PATRIMONIO</t>
  </si>
  <si>
    <t>Ganancias (Pérdida) Básica por Acción Inversión</t>
  </si>
  <si>
    <t>Ganancias (Pérdida) Diluida por Acción Inversión</t>
  </si>
  <si>
    <t>Reembolso de Adelantos de Prestamos y Préstamos Concedidos a Terceros</t>
  </si>
  <si>
    <t>2D0915</t>
  </si>
  <si>
    <t>2D0916</t>
  </si>
  <si>
    <t>Flujos de Efectivo y Equivalente al Efectivo Procedente de (Utilizados en) Actividades de Operación</t>
  </si>
  <si>
    <t>Flujos de Efectivo y Equivalente al Efectivo Procedente de (Utilizados en) Actividades de Inversión</t>
  </si>
  <si>
    <t>Flujos de Efectivo y Equivalente al Efectivo Procedente de (Utilizados en) Actividades de Financiación</t>
  </si>
  <si>
    <t xml:space="preserve">Venta de Bienes y Prestación de Servicios </t>
  </si>
  <si>
    <t>CARGOS Y ABONOS POR CAMBIOS NETOS EN LOS ACTIVOS Y PASIVOS</t>
  </si>
  <si>
    <t>Ganancia (Pérdida)  Neta del Ejercicio</t>
  </si>
  <si>
    <t>1D0708</t>
  </si>
  <si>
    <t>Patrimonio Atribuible a los Propietarios de la Controladora</t>
  </si>
  <si>
    <t>Participaciones No Controladoras</t>
  </si>
  <si>
    <t>Ganancia (Pérdida) Neta atribuible a:</t>
  </si>
  <si>
    <t>Propietarios de la Controladora</t>
  </si>
  <si>
    <t>Resultado Integral  Atribuible a:</t>
  </si>
  <si>
    <t>Resultado  Integral Total del Ejercicio, neto</t>
  </si>
  <si>
    <t xml:space="preserve">Participaciones  no Controladoras </t>
  </si>
  <si>
    <t>1D0710</t>
  </si>
  <si>
    <t>1D0503</t>
  </si>
  <si>
    <t>2D0802</t>
  </si>
  <si>
    <t>2D0803</t>
  </si>
  <si>
    <t>5D0301</t>
  </si>
  <si>
    <t>5D0302</t>
  </si>
  <si>
    <t>5D05ST</t>
  </si>
  <si>
    <t>Ingresar a 6 dígitos</t>
  </si>
  <si>
    <t>Ingresar 4 dígitos como máximo</t>
  </si>
  <si>
    <t>Denominación de la empresa:</t>
  </si>
  <si>
    <t>TC</t>
  </si>
  <si>
    <t>Ingresar :
1 si es 1er trimestre, 2 si es 2do trimestre, 
3 si es 3er trimestre, 4 si es 4to  trimestre</t>
  </si>
  <si>
    <t>Periodo:</t>
  </si>
  <si>
    <t>Trimestre</t>
  </si>
  <si>
    <t>Trimestre 
Específico</t>
  </si>
  <si>
    <r>
      <t>Ingresar TC</t>
    </r>
    <r>
      <rPr>
        <sz val="8"/>
        <color indexed="18"/>
        <rFont val="Arial"/>
        <family val="2"/>
      </rPr>
      <t xml:space="preserve"> (Trimestral Consolidado)</t>
    </r>
  </si>
  <si>
    <t>1D0121</t>
  </si>
  <si>
    <t>Cuentas por cobrar comerciales y otras cuentas por cobrar</t>
  </si>
  <si>
    <t>Anticipos</t>
  </si>
  <si>
    <t>Otros Activos no financieros</t>
  </si>
  <si>
    <t>1D0219</t>
  </si>
  <si>
    <t>1D0220</t>
  </si>
  <si>
    <t>Activos  intangibles distintos  de la plusvalia</t>
  </si>
  <si>
    <t>Activos por impuestos diferidos</t>
  </si>
  <si>
    <t xml:space="preserve">Cuentas por pagar comerciales y otras cuentas por pagar </t>
  </si>
  <si>
    <t>1D0316</t>
  </si>
  <si>
    <t xml:space="preserve">Ingresos diferidos </t>
  </si>
  <si>
    <t>1D0317</t>
  </si>
  <si>
    <t xml:space="preserve">Otras provisiones </t>
  </si>
  <si>
    <t>1D0411</t>
  </si>
  <si>
    <t>Ingresos Diferidos</t>
  </si>
  <si>
    <t>Pasivos por impuestos diferidos</t>
  </si>
  <si>
    <t>Ingresos de actividades ordinarias</t>
  </si>
  <si>
    <t>2D0412</t>
  </si>
  <si>
    <t>Otras ganancias (pérdidas)</t>
  </si>
  <si>
    <t>2D0413</t>
  </si>
  <si>
    <t>Diferencia entre el importe en libros de los activos distribuidos y el importe en libros del dividendo a pagar</t>
  </si>
  <si>
    <t xml:space="preserve">Ganancia (pérdida)  procedente de operaciones discontinuadas, neta del impuesto a las ganancias </t>
  </si>
  <si>
    <t xml:space="preserve">Ganancias (pérdida) básica por acción: </t>
  </si>
  <si>
    <t xml:space="preserve">Ganancias (pérdida) diluida por acción: </t>
  </si>
  <si>
    <t>5D0109</t>
  </si>
  <si>
    <t>Ganancias (Pérdidas) de Inversiones en Instrumentos de Patrimonio al valor razonable</t>
  </si>
  <si>
    <t>5D0110</t>
  </si>
  <si>
    <t xml:space="preserve">Variación neta de activos no corrientes o grupos de activos mantenidos para la venta </t>
  </si>
  <si>
    <t>Ganancia (pérdida) actuariales en plan de beneficios definidos</t>
  </si>
  <si>
    <t>Cambios en el valor razonable de pasivos financieros atribuibles a cambios en el riesgo de crédito del pasivo</t>
  </si>
  <si>
    <t>5D0111</t>
  </si>
  <si>
    <t>5D0112</t>
  </si>
  <si>
    <t>5D0208</t>
  </si>
  <si>
    <t>5D0210</t>
  </si>
  <si>
    <t>5D0211</t>
  </si>
  <si>
    <t>Clases de cobros en efectivo por actividades de operación</t>
  </si>
  <si>
    <t>Contratos mantenidos con propósito de intermediación o para negociar</t>
  </si>
  <si>
    <t>3D0117</t>
  </si>
  <si>
    <t>Arredamiento y posterior venta de esos activos</t>
  </si>
  <si>
    <t>Otros cobros de efectivo relativos a la actividad de operación</t>
  </si>
  <si>
    <t>Clases de pagos en efectivo por actividades de operación</t>
  </si>
  <si>
    <t>Pagos a y por cuenta de los empleados</t>
  </si>
  <si>
    <t>3D0118</t>
  </si>
  <si>
    <t>3D0119</t>
  </si>
  <si>
    <t>Elaboración o adquisición de activos para arrendar y otros mantenidos para la venta</t>
  </si>
  <si>
    <t>Flujos de efectivo y equivalente al efectivo procedente de (utilizados en) operaciones</t>
  </si>
  <si>
    <t>Intereses recibidos (no incluidos en la Actividad de Inversión)</t>
  </si>
  <si>
    <t>Intereses pagados (no incluidos en la Actividad de Financiación)</t>
  </si>
  <si>
    <t>Dividendos pagados(no incluidos en la Actividad de Financiación)</t>
  </si>
  <si>
    <t>3D0120</t>
  </si>
  <si>
    <t>Impuestos a las ganancias (pagados) reembolsados</t>
  </si>
  <si>
    <t>Pérdida de control de subsidiarias u otros negocios, clasificados como actividad de inversión</t>
  </si>
  <si>
    <t>3D0231</t>
  </si>
  <si>
    <t>Subvenciones del gobierno</t>
  </si>
  <si>
    <t>Intereses Recibidos</t>
  </si>
  <si>
    <t>Obtener el control de subsidiarias u otros negocios</t>
  </si>
  <si>
    <t>3D0233</t>
  </si>
  <si>
    <t>3D0234</t>
  </si>
  <si>
    <t xml:space="preserve">Otros cobros (pagos) de efectivo relativos a la actividad de inversión    </t>
  </si>
  <si>
    <t>Clases de cobros en efectivo por actividades de financiación:</t>
  </si>
  <si>
    <t>3D0325</t>
  </si>
  <si>
    <t xml:space="preserve">Obtención de Préstamos </t>
  </si>
  <si>
    <t>3D0326</t>
  </si>
  <si>
    <t>Cambios en las participaciones en la propiedad de subsidiarias que no resultan en pérdida de control</t>
  </si>
  <si>
    <t>3D0327</t>
  </si>
  <si>
    <t xml:space="preserve">Emisión de Acciones </t>
  </si>
  <si>
    <t>3D0328</t>
  </si>
  <si>
    <t xml:space="preserve">Emisión de  Otros Instrumentos de Patrimonio </t>
  </si>
  <si>
    <t>3D0329</t>
  </si>
  <si>
    <t>Clases de pagos en efectivo por actividades de financiación:</t>
  </si>
  <si>
    <t>3D0330</t>
  </si>
  <si>
    <t xml:space="preserve">Amortización o pago de Préstamos </t>
  </si>
  <si>
    <t>Intereses pagados</t>
  </si>
  <si>
    <t>Dividendos pagados</t>
  </si>
  <si>
    <t>3D0331</t>
  </si>
  <si>
    <t xml:space="preserve">Otros cobros (pagos) de efectivo relativos a la actividad de financiación  </t>
  </si>
  <si>
    <t>Pérdidas  (Ganancias) por Valor Razonable</t>
  </si>
  <si>
    <t>3D0634</t>
  </si>
  <si>
    <t>Otros ajustes para conciliar la ganancia (pérdida) del ejercicio</t>
  </si>
  <si>
    <t>(Aumento) disminución de cuentas por cobrar comerciales y otras cuentas por cobrar</t>
  </si>
  <si>
    <t>3D0835</t>
  </si>
  <si>
    <t>3D0833</t>
  </si>
  <si>
    <t>Aumento (disminución) de cuentas por pagar comerciales y otras cuentas por pagar</t>
  </si>
  <si>
    <t>Dividendos pagados (no incluidos en la Actividad de Financiación)</t>
  </si>
  <si>
    <t>3D0232</t>
  </si>
  <si>
    <t>Incremento (disminución) por transacciones con acciones propias en cartera</t>
  </si>
  <si>
    <t>Incremento (Disminución) por Transferencia y Otros Cambios de patrimonio</t>
  </si>
  <si>
    <t>Total incremento (disminución) en el patrimonio</t>
  </si>
  <si>
    <t>Coberturas de Flujos de Efectivo</t>
  </si>
  <si>
    <t>Coberturas de inversión neta de negocios en el extranjero</t>
  </si>
  <si>
    <t>Inversiones en instrumentos de patrimonio medidos al valor razonable</t>
  </si>
  <si>
    <t>Participación en otro resultado integral de asociadas y negocios conjuntos contabilizados por el método de participación</t>
  </si>
  <si>
    <t>Activos no corrientes o grupos de activos mantenidos para la venta</t>
  </si>
  <si>
    <t>Ganancia (perdida) actuariales en plan de beneficios definidos</t>
  </si>
  <si>
    <t>2012</t>
  </si>
  <si>
    <t>3D0332</t>
  </si>
  <si>
    <t>3D0333</t>
  </si>
  <si>
    <t>5D0209</t>
  </si>
  <si>
    <t>3D0121</t>
  </si>
  <si>
    <t>3D0122</t>
  </si>
  <si>
    <t>Otros cobros (pagos) de efectivo</t>
  </si>
  <si>
    <t>Emisión (reducción) de patrimonio</t>
  </si>
  <si>
    <t>Otros Pasivos no financieros</t>
  </si>
  <si>
    <t>Otros pasivos no financieros</t>
  </si>
  <si>
    <t>Ganancia (Pérdida) por actividades de operación</t>
  </si>
  <si>
    <t>Básica por acción ordinaria en operaciones continuadas</t>
  </si>
  <si>
    <t>Básica por acción ordinaria en operaciones discontinuadas</t>
  </si>
  <si>
    <t>Ganancias (pérdida) básica por acción ordinaria</t>
  </si>
  <si>
    <t>Diluida por acción ordinaria en operaciones continuadas</t>
  </si>
  <si>
    <t>Diluida por acción ordinaria en operaciones discontinuadas</t>
  </si>
  <si>
    <t>Ganancias (pérdida) diluida por acción ordinaria</t>
  </si>
  <si>
    <t xml:space="preserve">Coberturas de inversión neta de negocios en el extranjero </t>
  </si>
  <si>
    <t>Flujos de efectivo de actividad de operación</t>
  </si>
  <si>
    <t>Flujos de efectivo de actividad de inversión</t>
  </si>
  <si>
    <t>Clases de cobros en efectivo por actividades de inversión</t>
  </si>
  <si>
    <t>Clases de pagos en efectivo por actividades de inversión</t>
  </si>
  <si>
    <t>Flujos de efectivo de actividad de financiación</t>
  </si>
  <si>
    <t>Ganancias (pérdidas) no distribuidas de asociadas</t>
  </si>
  <si>
    <t>3D0635</t>
  </si>
  <si>
    <t>Pérdida (Ganancia) en Venta de Propiedades de Inversión</t>
  </si>
  <si>
    <t>(Aumento) Disminución de otros activos no financieros</t>
  </si>
  <si>
    <t>Incremento (Disminución) por cambios en las participaciones de subsidiarias que no impliquen pérdida de control</t>
  </si>
  <si>
    <t>Pérdida de control de subsidiarias u otros negocios</t>
  </si>
  <si>
    <t>Otro Resultado Integral antes de Impuestos</t>
  </si>
  <si>
    <t>RUC :</t>
  </si>
  <si>
    <t>Ingresar el RUC de la empresa (11 dígitos)</t>
  </si>
  <si>
    <t>Aumento (Disminución) de Otras Provisiones</t>
  </si>
  <si>
    <t>Información sobre el informe</t>
  </si>
  <si>
    <t>ESTADOS FINANCIEROS CONSOLIDADOS</t>
  </si>
  <si>
    <t>MÉTODO DIRECTO / INDIRECTO</t>
  </si>
  <si>
    <t>Información General</t>
  </si>
  <si>
    <t>1.-</t>
  </si>
  <si>
    <t>2.-</t>
  </si>
  <si>
    <t>3.-</t>
  </si>
  <si>
    <t>4.-</t>
  </si>
  <si>
    <t>Estado de Flujos de Efectivo  Método Directo</t>
  </si>
  <si>
    <t>Estado de Flujos de Efectivo Método Indirecto</t>
  </si>
  <si>
    <t>5.-</t>
  </si>
  <si>
    <t>TRIMESTRAL</t>
  </si>
  <si>
    <t>INFORMACION FINANCIERA SECTOR DIVERSAS: Trimestral Consolidado</t>
  </si>
  <si>
    <t>FORMATOS DE CONCEPTOS DE ESTADOS FINANCIEROS 
BASADOS EN LA TAXONOMÍA SMV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</si>
</sst>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0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sz val="11"/>
      <color indexed="9"/>
      <name val="Czcionka tekstu podstawowego"/>
      <family val="2"/>
    </font>
    <font>
      <b/>
      <sz val="9"/>
      <color indexed="9"/>
      <name val="Arial"/>
      <family val="2"/>
    </font>
    <font>
      <sz val="7"/>
      <name val="Arial Narrow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8"/>
      <color indexed="9"/>
      <name val="Calibri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11"/>
      <color indexed="9"/>
      <name val="Arial"/>
      <family val="2"/>
    </font>
    <font>
      <sz val="7"/>
      <color indexed="9"/>
      <name val="Arial Narrow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u val="single"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7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ck"/>
      <bottom/>
    </border>
    <border>
      <left/>
      <right/>
      <top/>
      <bottom style="thick"/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6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0" fontId="5" fillId="0" borderId="0" xfId="0" applyNumberFormat="1" applyFont="1" applyAlignment="1">
      <alignment horizontal="right"/>
    </xf>
    <xf numFmtId="38" fontId="0" fillId="0" borderId="0" xfId="0" applyNumberFormat="1" applyAlignment="1">
      <alignment horizontal="right" vertical="justify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34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8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38" fontId="4" fillId="0" borderId="0" xfId="0" applyNumberFormat="1" applyFont="1" applyBorder="1" applyAlignment="1">
      <alignment horizontal="right" vertical="justify"/>
    </xf>
    <xf numFmtId="0" fontId="72" fillId="0" borderId="0" xfId="54" applyNumberFormat="1" applyFont="1" applyFill="1" applyBorder="1" applyAlignment="1">
      <alignment horizontal="left" vertical="justify"/>
      <protection/>
    </xf>
    <xf numFmtId="0" fontId="5" fillId="0" borderId="0" xfId="0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Border="1" applyAlignment="1">
      <alignment horizontal="justify" vertical="justify"/>
    </xf>
    <xf numFmtId="38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38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38" fontId="3" fillId="2" borderId="0" xfId="0" applyNumberFormat="1" applyFont="1" applyFill="1" applyAlignment="1">
      <alignment/>
    </xf>
    <xf numFmtId="38" fontId="3" fillId="2" borderId="0" xfId="0" applyNumberFormat="1" applyFont="1" applyFill="1" applyBorder="1" applyAlignment="1">
      <alignment horizontal="right"/>
    </xf>
    <xf numFmtId="0" fontId="8" fillId="2" borderId="0" xfId="60" applyFont="1" applyFill="1">
      <alignment/>
      <protection/>
    </xf>
    <xf numFmtId="38" fontId="3" fillId="2" borderId="0" xfId="0" applyNumberFormat="1" applyFont="1" applyFill="1" applyBorder="1" applyAlignment="1">
      <alignment/>
    </xf>
    <xf numFmtId="0" fontId="8" fillId="2" borderId="0" xfId="58" applyFont="1" applyFill="1" applyAlignment="1">
      <alignment horizontal="left" vertical="justify"/>
      <protection/>
    </xf>
    <xf numFmtId="0" fontId="0" fillId="2" borderId="0" xfId="0" applyFont="1" applyFill="1" applyAlignment="1">
      <alignment/>
    </xf>
    <xf numFmtId="0" fontId="7" fillId="2" borderId="0" xfId="58" applyFont="1" applyFill="1" applyAlignment="1">
      <alignment horizontal="left" vertical="top" wrapText="1"/>
      <protection/>
    </xf>
    <xf numFmtId="0" fontId="8" fillId="2" borderId="0" xfId="0" applyFont="1" applyFill="1" applyAlignment="1">
      <alignment wrapText="1"/>
    </xf>
    <xf numFmtId="38" fontId="4" fillId="2" borderId="0" xfId="0" applyNumberFormat="1" applyFont="1" applyFill="1" applyBorder="1" applyAlignment="1">
      <alignment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>
      <alignment/>
    </xf>
    <xf numFmtId="0" fontId="17" fillId="15" borderId="0" xfId="27" applyFont="1" applyFill="1" applyBorder="1" applyAlignment="1">
      <alignment horizontal="center" vertical="center"/>
    </xf>
    <xf numFmtId="0" fontId="17" fillId="35" borderId="0" xfId="27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8" fontId="4" fillId="2" borderId="10" xfId="0" applyNumberFormat="1" applyFont="1" applyFill="1" applyBorder="1" applyAlignment="1">
      <alignment horizontal="right"/>
    </xf>
    <xf numFmtId="38" fontId="4" fillId="2" borderId="10" xfId="0" applyNumberFormat="1" applyFont="1" applyFill="1" applyBorder="1" applyAlignment="1">
      <alignment/>
    </xf>
    <xf numFmtId="0" fontId="8" fillId="2" borderId="0" xfId="0" applyFont="1" applyFill="1" applyAlignment="1">
      <alignment shrinkToFit="1"/>
    </xf>
    <xf numFmtId="0" fontId="8" fillId="2" borderId="0" xfId="0" applyFont="1" applyFill="1" applyAlignment="1">
      <alignment wrapText="1" shrinkToFit="1"/>
    </xf>
    <xf numFmtId="0" fontId="7" fillId="2" borderId="0" xfId="0" applyNumberFormat="1" applyFont="1" applyFill="1" applyAlignment="1">
      <alignment horizontal="left" vertical="justify"/>
    </xf>
    <xf numFmtId="0" fontId="8" fillId="2" borderId="0" xfId="54" applyNumberFormat="1" applyFont="1" applyFill="1" applyAlignment="1">
      <alignment horizontal="left" vertical="justify"/>
      <protection/>
    </xf>
    <xf numFmtId="0" fontId="7" fillId="2" borderId="0" xfId="54" applyNumberFormat="1" applyFont="1" applyFill="1" applyAlignment="1">
      <alignment horizontal="left" vertical="justify"/>
      <protection/>
    </xf>
    <xf numFmtId="38" fontId="2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72" fontId="3" fillId="2" borderId="0" xfId="0" applyNumberFormat="1" applyFont="1" applyFill="1" applyAlignment="1">
      <alignment horizontal="right" vertical="justify"/>
    </xf>
    <xf numFmtId="172" fontId="4" fillId="2" borderId="10" xfId="0" applyNumberFormat="1" applyFont="1" applyFill="1" applyBorder="1" applyAlignment="1">
      <alignment horizontal="right" vertical="justify"/>
    </xf>
    <xf numFmtId="38" fontId="4" fillId="2" borderId="10" xfId="0" applyNumberFormat="1" applyFont="1" applyFill="1" applyBorder="1" applyAlignment="1">
      <alignment horizontal="right" vertical="justify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7" fillId="2" borderId="0" xfId="54" applyFont="1" applyFill="1">
      <alignment/>
      <protection/>
    </xf>
    <xf numFmtId="0" fontId="7" fillId="2" borderId="0" xfId="54" applyFont="1" applyFill="1" applyAlignment="1">
      <alignment wrapText="1"/>
      <protection/>
    </xf>
    <xf numFmtId="38" fontId="3" fillId="2" borderId="0" xfId="0" applyNumberFormat="1" applyFont="1" applyFill="1" applyBorder="1" applyAlignment="1">
      <alignment horizontal="right" vertical="justify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8" fontId="0" fillId="2" borderId="0" xfId="55" applyNumberFormat="1" applyFont="1" applyFill="1" applyBorder="1" applyAlignment="1">
      <alignment horizontal="right"/>
      <protection/>
    </xf>
    <xf numFmtId="38" fontId="4" fillId="2" borderId="10" xfId="55" applyNumberFormat="1" applyFont="1" applyFill="1" applyBorder="1" applyAlignment="1">
      <alignment horizontal="right"/>
      <protection/>
    </xf>
    <xf numFmtId="0" fontId="7" fillId="2" borderId="0" xfId="0" applyFont="1" applyFill="1" applyAlignment="1">
      <alignment wrapText="1"/>
    </xf>
    <xf numFmtId="0" fontId="7" fillId="2" borderId="0" xfId="56" applyFont="1" applyFill="1" applyAlignment="1">
      <alignment wrapText="1"/>
      <protection/>
    </xf>
    <xf numFmtId="0" fontId="7" fillId="2" borderId="0" xfId="0" applyFont="1" applyFill="1" applyAlignment="1">
      <alignment horizontal="left" vertical="justify"/>
    </xf>
    <xf numFmtId="38" fontId="0" fillId="2" borderId="0" xfId="0" applyNumberFormat="1" applyFont="1" applyFill="1" applyBorder="1" applyAlignment="1">
      <alignment/>
    </xf>
    <xf numFmtId="38" fontId="4" fillId="2" borderId="10" xfId="57" applyNumberFormat="1" applyFont="1" applyFill="1" applyBorder="1">
      <alignment/>
      <protection/>
    </xf>
    <xf numFmtId="0" fontId="73" fillId="35" borderId="0" xfId="0" applyFont="1" applyFill="1" applyAlignment="1">
      <alignment/>
    </xf>
    <xf numFmtId="0" fontId="74" fillId="35" borderId="0" xfId="0" applyFont="1" applyFill="1" applyAlignment="1">
      <alignment/>
    </xf>
    <xf numFmtId="49" fontId="10" fillId="2" borderId="12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justify" vertical="top"/>
    </xf>
    <xf numFmtId="38" fontId="4" fillId="2" borderId="0" xfId="0" applyNumberFormat="1" applyFont="1" applyFill="1" applyBorder="1" applyAlignment="1">
      <alignment horizontal="right" vertical="justify"/>
    </xf>
    <xf numFmtId="38" fontId="4" fillId="2" borderId="14" xfId="0" applyNumberFormat="1" applyFont="1" applyFill="1" applyBorder="1" applyAlignment="1">
      <alignment horizontal="right" vertical="justify"/>
    </xf>
    <xf numFmtId="38" fontId="3" fillId="2" borderId="12" xfId="0" applyNumberFormat="1" applyFont="1" applyFill="1" applyBorder="1" applyAlignment="1">
      <alignment horizontal="right" vertical="justify"/>
    </xf>
    <xf numFmtId="0" fontId="74" fillId="35" borderId="0" xfId="0" applyFont="1" applyFill="1" applyBorder="1" applyAlignment="1">
      <alignment horizontal="center"/>
    </xf>
    <xf numFmtId="38" fontId="4" fillId="2" borderId="12" xfId="0" applyNumberFormat="1" applyFont="1" applyFill="1" applyBorder="1" applyAlignment="1">
      <alignment horizontal="right" vertical="justify"/>
    </xf>
    <xf numFmtId="49" fontId="13" fillId="2" borderId="12" xfId="0" applyNumberFormat="1" applyFont="1" applyFill="1" applyBorder="1" applyAlignment="1">
      <alignment horizontal="left" vertical="top"/>
    </xf>
    <xf numFmtId="0" fontId="18" fillId="0" borderId="0" xfId="0" applyFont="1" applyAlignment="1">
      <alignment horizontal="justify" vertical="justify"/>
    </xf>
    <xf numFmtId="0" fontId="18" fillId="0" borderId="0" xfId="0" applyFont="1" applyAlignment="1">
      <alignment/>
    </xf>
    <xf numFmtId="0" fontId="75" fillId="35" borderId="0" xfId="0" applyFont="1" applyFill="1" applyBorder="1" applyAlignment="1">
      <alignment horizontal="center"/>
    </xf>
    <xf numFmtId="0" fontId="75" fillId="15" borderId="0" xfId="0" applyFont="1" applyFill="1" applyAlignment="1">
      <alignment horizontal="center" vertical="center"/>
    </xf>
    <xf numFmtId="0" fontId="17" fillId="15" borderId="0" xfId="27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75" fillId="15" borderId="0" xfId="27" applyFont="1" applyFill="1" applyBorder="1" applyAlignment="1">
      <alignment horizontal="center" vertical="center"/>
    </xf>
    <xf numFmtId="0" fontId="75" fillId="15" borderId="0" xfId="0" applyFont="1" applyFill="1" applyBorder="1" applyAlignment="1">
      <alignment horizontal="center" vertical="center"/>
    </xf>
    <xf numFmtId="0" fontId="73" fillId="15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54" applyFont="1" applyFill="1" applyAlignment="1">
      <alignment horizontal="left" indent="1"/>
      <protection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 horizontal="right" vertical="justify"/>
      <protection locked="0"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172" fontId="3" fillId="0" borderId="10" xfId="0" applyNumberFormat="1" applyFont="1" applyFill="1" applyBorder="1" applyAlignment="1" applyProtection="1">
      <alignment horizontal="right" vertical="justify"/>
      <protection locked="0"/>
    </xf>
    <xf numFmtId="38" fontId="3" fillId="0" borderId="10" xfId="57" applyNumberFormat="1" applyFont="1" applyFill="1" applyBorder="1" applyProtection="1">
      <alignment/>
      <protection locked="0"/>
    </xf>
    <xf numFmtId="38" fontId="3" fillId="0" borderId="15" xfId="0" applyNumberFormat="1" applyFont="1" applyFill="1" applyBorder="1" applyAlignment="1" applyProtection="1">
      <alignment horizontal="right" vertical="justify"/>
      <protection locked="0"/>
    </xf>
    <xf numFmtId="0" fontId="17" fillId="35" borderId="0" xfId="27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vertical="top"/>
    </xf>
    <xf numFmtId="0" fontId="19" fillId="15" borderId="0" xfId="27" applyFont="1" applyFill="1" applyBorder="1" applyAlignment="1">
      <alignment horizontal="center" vertical="center" wrapText="1"/>
    </xf>
    <xf numFmtId="0" fontId="76" fillId="15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49" fontId="13" fillId="2" borderId="16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indent="1"/>
    </xf>
    <xf numFmtId="0" fontId="8" fillId="2" borderId="0" xfId="60" applyNumberFormat="1" applyFont="1" applyFill="1" applyAlignment="1">
      <alignment horizontal="left" wrapText="1" indent="1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8" fillId="2" borderId="0" xfId="54" applyFont="1" applyFill="1" applyAlignment="1">
      <alignment horizontal="left"/>
      <protection/>
    </xf>
    <xf numFmtId="0" fontId="8" fillId="2" borderId="0" xfId="56" applyFont="1" applyFill="1" applyAlignment="1">
      <alignment horizontal="left" indent="1"/>
      <protection/>
    </xf>
    <xf numFmtId="0" fontId="8" fillId="2" borderId="0" xfId="56" applyFont="1" applyFill="1" applyAlignment="1">
      <alignment horizontal="left" wrapText="1" indent="1"/>
      <protection/>
    </xf>
    <xf numFmtId="0" fontId="77" fillId="15" borderId="15" xfId="0" applyFont="1" applyFill="1" applyBorder="1" applyAlignment="1">
      <alignment horizontal="center" vertical="center" wrapText="1"/>
    </xf>
    <xf numFmtId="0" fontId="77" fillId="15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 indent="1"/>
    </xf>
    <xf numFmtId="0" fontId="77" fillId="15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56" applyFont="1" applyFill="1">
      <alignment/>
      <protection/>
    </xf>
    <xf numFmtId="0" fontId="8" fillId="2" borderId="0" xfId="54" applyFont="1" applyFill="1" applyBorder="1" applyAlignment="1">
      <alignment horizontal="left" indent="1"/>
      <protection/>
    </xf>
    <xf numFmtId="0" fontId="8" fillId="2" borderId="0" xfId="54" applyFont="1" applyFill="1" applyAlignment="1">
      <alignment horizontal="left" wrapText="1" indent="1"/>
      <protection/>
    </xf>
    <xf numFmtId="0" fontId="8" fillId="2" borderId="0" xfId="59" applyFont="1" applyFill="1">
      <alignment/>
      <protection/>
    </xf>
    <xf numFmtId="0" fontId="7" fillId="2" borderId="0" xfId="59" applyFont="1" applyFill="1" applyBorder="1" applyAlignment="1" applyProtection="1">
      <alignment horizontal="left" vertical="center" wrapText="1"/>
      <protection/>
    </xf>
    <xf numFmtId="172" fontId="4" fillId="2" borderId="10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Border="1" applyAlignment="1">
      <alignment/>
    </xf>
    <xf numFmtId="0" fontId="73" fillId="0" borderId="0" xfId="0" applyFont="1" applyFill="1" applyAlignment="1">
      <alignment/>
    </xf>
    <xf numFmtId="0" fontId="78" fillId="0" borderId="16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8" fillId="0" borderId="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9" fillId="0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9" fillId="0" borderId="0" xfId="0" applyFont="1" applyAlignment="1">
      <alignment horizontal="center"/>
    </xf>
    <xf numFmtId="0" fontId="78" fillId="36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0" fontId="80" fillId="0" borderId="0" xfId="0" applyFont="1" applyFill="1" applyAlignment="1">
      <alignment wrapText="1"/>
    </xf>
    <xf numFmtId="0" fontId="52" fillId="15" borderId="0" xfId="28" applyAlignment="1">
      <alignment/>
    </xf>
    <xf numFmtId="0" fontId="52" fillId="15" borderId="0" xfId="28" applyBorder="1" applyAlignment="1">
      <alignment/>
    </xf>
    <xf numFmtId="0" fontId="81" fillId="24" borderId="20" xfId="39" applyFont="1" applyBorder="1" applyAlignment="1">
      <alignment horizontal="center" vertical="center" wrapText="1"/>
    </xf>
    <xf numFmtId="0" fontId="81" fillId="24" borderId="21" xfId="39" applyFont="1" applyBorder="1" applyAlignment="1">
      <alignment horizontal="center" vertical="center" wrapText="1"/>
    </xf>
    <xf numFmtId="0" fontId="81" fillId="24" borderId="22" xfId="39" applyFont="1" applyBorder="1" applyAlignment="1">
      <alignment horizontal="center" vertical="center" wrapText="1"/>
    </xf>
    <xf numFmtId="0" fontId="55" fillId="15" borderId="0" xfId="28" applyFont="1" applyAlignment="1">
      <alignment horizontal="center"/>
    </xf>
    <xf numFmtId="0" fontId="75" fillId="35" borderId="0" xfId="0" applyFont="1" applyFill="1" applyBorder="1" applyAlignment="1">
      <alignment horizontal="center"/>
    </xf>
    <xf numFmtId="0" fontId="82" fillId="35" borderId="0" xfId="0" applyFont="1" applyFill="1" applyBorder="1" applyAlignment="1">
      <alignment horizontal="center"/>
    </xf>
    <xf numFmtId="0" fontId="17" fillId="35" borderId="0" xfId="27" applyFont="1" applyFill="1" applyBorder="1" applyAlignment="1">
      <alignment horizontal="center" vertical="center"/>
    </xf>
    <xf numFmtId="0" fontId="75" fillId="35" borderId="0" xfId="0" applyFont="1" applyFill="1" applyAlignment="1">
      <alignment horizontal="center"/>
    </xf>
    <xf numFmtId="0" fontId="77" fillId="15" borderId="13" xfId="0" applyFont="1" applyFill="1" applyBorder="1" applyAlignment="1">
      <alignment horizontal="center" vertical="center" wrapText="1"/>
    </xf>
    <xf numFmtId="0" fontId="77" fillId="15" borderId="23" xfId="0" applyFont="1" applyFill="1" applyBorder="1" applyAlignment="1">
      <alignment horizontal="center" vertical="center" wrapText="1"/>
    </xf>
    <xf numFmtId="0" fontId="77" fillId="15" borderId="24" xfId="0" applyFont="1" applyFill="1" applyBorder="1" applyAlignment="1">
      <alignment horizontal="center" vertical="center" wrapText="1"/>
    </xf>
    <xf numFmtId="0" fontId="77" fillId="15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7" fillId="15" borderId="15" xfId="0" applyFont="1" applyFill="1" applyBorder="1" applyAlignment="1">
      <alignment horizontal="center" vertical="center" wrapText="1"/>
    </xf>
    <xf numFmtId="0" fontId="77" fillId="15" borderId="25" xfId="0" applyFont="1" applyFill="1" applyBorder="1" applyAlignment="1">
      <alignment horizontal="center" vertical="center" wrapText="1"/>
    </xf>
    <xf numFmtId="0" fontId="77" fillId="15" borderId="26" xfId="0" applyFont="1" applyFill="1" applyBorder="1" applyAlignment="1">
      <alignment horizontal="center" vertical="center" wrapText="1"/>
    </xf>
    <xf numFmtId="0" fontId="77" fillId="15" borderId="14" xfId="0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left" vertical="top"/>
    </xf>
    <xf numFmtId="49" fontId="13" fillId="2" borderId="13" xfId="0" applyNumberFormat="1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wrapText="1"/>
    </xf>
    <xf numFmtId="0" fontId="83" fillId="15" borderId="24" xfId="0" applyFont="1" applyFill="1" applyBorder="1" applyAlignment="1">
      <alignment horizontal="center"/>
    </xf>
    <xf numFmtId="0" fontId="83" fillId="15" borderId="26" xfId="0" applyFont="1" applyFill="1" applyBorder="1" applyAlignment="1">
      <alignment horizontal="center"/>
    </xf>
    <xf numFmtId="0" fontId="83" fillId="15" borderId="29" xfId="0" applyFont="1" applyFill="1" applyBorder="1" applyAlignment="1">
      <alignment horizontal="center"/>
    </xf>
    <xf numFmtId="0" fontId="83" fillId="15" borderId="30" xfId="0" applyFont="1" applyFill="1" applyBorder="1" applyAlignment="1">
      <alignment horizontal="center"/>
    </xf>
    <xf numFmtId="0" fontId="77" fillId="15" borderId="27" xfId="0" applyFont="1" applyFill="1" applyBorder="1" applyAlignment="1">
      <alignment horizontal="center" vertical="center" wrapText="1"/>
    </xf>
    <xf numFmtId="0" fontId="77" fillId="15" borderId="12" xfId="0" applyFont="1" applyFill="1" applyBorder="1" applyAlignment="1">
      <alignment horizontal="center" vertical="center" wrapText="1"/>
    </xf>
    <xf numFmtId="0" fontId="59" fillId="0" borderId="18" xfId="46" applyBorder="1" applyAlignment="1" applyProtection="1">
      <alignment/>
      <protection locked="0"/>
    </xf>
    <xf numFmtId="0" fontId="59" fillId="0" borderId="0" xfId="46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4" xfId="54"/>
    <cellStyle name="Normal 15" xfId="55"/>
    <cellStyle name="Normal 16" xfId="56"/>
    <cellStyle name="Normal 17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695325</xdr:colOff>
      <xdr:row>0</xdr:row>
      <xdr:rowOff>561975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2676525</xdr:colOff>
      <xdr:row>12</xdr:row>
      <xdr:rowOff>95250</xdr:rowOff>
    </xdr:from>
    <xdr:to>
      <xdr:col>3</xdr:col>
      <xdr:colOff>3152775</xdr:colOff>
      <xdr:row>15</xdr:row>
      <xdr:rowOff>85725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3067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1800225</xdr:colOff>
      <xdr:row>2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285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1571625</xdr:colOff>
      <xdr:row>0</xdr:row>
      <xdr:rowOff>57150</xdr:rowOff>
    </xdr:from>
    <xdr:to>
      <xdr:col>3</xdr:col>
      <xdr:colOff>3162300</xdr:colOff>
      <xdr:row>2</xdr:row>
      <xdr:rowOff>104775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571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49</xdr:row>
      <xdr:rowOff>114300</xdr:rowOff>
    </xdr:from>
    <xdr:to>
      <xdr:col>9</xdr:col>
      <xdr:colOff>647700</xdr:colOff>
      <xdr:row>52</xdr:row>
      <xdr:rowOff>95250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96774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4</xdr:row>
      <xdr:rowOff>28575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382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</xdr:row>
      <xdr:rowOff>0</xdr:rowOff>
    </xdr:from>
    <xdr:to>
      <xdr:col>9</xdr:col>
      <xdr:colOff>600075</xdr:colOff>
      <xdr:row>4</xdr:row>
      <xdr:rowOff>28575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06025" y="161925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53</xdr:row>
      <xdr:rowOff>66675</xdr:rowOff>
    </xdr:from>
    <xdr:to>
      <xdr:col>6</xdr:col>
      <xdr:colOff>914400</xdr:colOff>
      <xdr:row>56</xdr:row>
      <xdr:rowOff>57150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98488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1</xdr:col>
      <xdr:colOff>1914525</xdr:colOff>
      <xdr:row>4</xdr:row>
      <xdr:rowOff>114300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095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76200</xdr:rowOff>
    </xdr:from>
    <xdr:to>
      <xdr:col>6</xdr:col>
      <xdr:colOff>800100</xdr:colOff>
      <xdr:row>4</xdr:row>
      <xdr:rowOff>85725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2381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40</xdr:row>
      <xdr:rowOff>76200</xdr:rowOff>
    </xdr:from>
    <xdr:to>
      <xdr:col>6</xdr:col>
      <xdr:colOff>904875</xdr:colOff>
      <xdr:row>43</xdr:row>
      <xdr:rowOff>66675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83439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57150</xdr:rowOff>
    </xdr:from>
    <xdr:to>
      <xdr:col>1</xdr:col>
      <xdr:colOff>1933575</xdr:colOff>
      <xdr:row>4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2190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</xdr:row>
      <xdr:rowOff>76200</xdr:rowOff>
    </xdr:from>
    <xdr:to>
      <xdr:col>6</xdr:col>
      <xdr:colOff>790575</xdr:colOff>
      <xdr:row>4</xdr:row>
      <xdr:rowOff>85725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2381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77</xdr:row>
      <xdr:rowOff>95250</xdr:rowOff>
    </xdr:from>
    <xdr:to>
      <xdr:col>4</xdr:col>
      <xdr:colOff>857250</xdr:colOff>
      <xdr:row>80</xdr:row>
      <xdr:rowOff>85725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3611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1828800</xdr:colOff>
      <xdr:row>4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190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66675</xdr:rowOff>
    </xdr:from>
    <xdr:to>
      <xdr:col>4</xdr:col>
      <xdr:colOff>762000</xdr:colOff>
      <xdr:row>4</xdr:row>
      <xdr:rowOff>76200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22860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94</xdr:row>
      <xdr:rowOff>123825</xdr:rowOff>
    </xdr:from>
    <xdr:to>
      <xdr:col>4</xdr:col>
      <xdr:colOff>838200</xdr:colOff>
      <xdr:row>97</xdr:row>
      <xdr:rowOff>114300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6116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66675</xdr:rowOff>
    </xdr:from>
    <xdr:to>
      <xdr:col>1</xdr:col>
      <xdr:colOff>1838325</xdr:colOff>
      <xdr:row>4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286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85725</xdr:rowOff>
    </xdr:from>
    <xdr:to>
      <xdr:col>4</xdr:col>
      <xdr:colOff>809625</xdr:colOff>
      <xdr:row>4</xdr:row>
      <xdr:rowOff>95250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2476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45</xdr:row>
      <xdr:rowOff>85725</xdr:rowOff>
    </xdr:from>
    <xdr:to>
      <xdr:col>21</xdr:col>
      <xdr:colOff>723900</xdr:colOff>
      <xdr:row>48</xdr:row>
      <xdr:rowOff>76200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54650" y="83248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142875</xdr:rowOff>
    </xdr:from>
    <xdr:to>
      <xdr:col>2</xdr:col>
      <xdr:colOff>1724025</xdr:colOff>
      <xdr:row>4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428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628650</xdr:colOff>
      <xdr:row>1</xdr:row>
      <xdr:rowOff>9525</xdr:rowOff>
    </xdr:from>
    <xdr:to>
      <xdr:col>21</xdr:col>
      <xdr:colOff>695325</xdr:colOff>
      <xdr:row>4</xdr:row>
      <xdr:rowOff>19050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011650" y="1714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B20" sqref="B20"/>
    </sheetView>
  </sheetViews>
  <sheetFormatPr defaultColWidth="11.421875" defaultRowHeight="12.75"/>
  <cols>
    <col min="1" max="1" width="23.57421875" style="0" bestFit="1" customWidth="1"/>
    <col min="2" max="2" width="15.7109375" style="0" bestFit="1" customWidth="1"/>
    <col min="3" max="3" width="19.00390625" style="0" bestFit="1" customWidth="1"/>
  </cols>
  <sheetData>
    <row r="1" ht="24" customHeight="1">
      <c r="A1" s="11" t="s">
        <v>86</v>
      </c>
    </row>
    <row r="2" ht="12.75">
      <c r="A2" t="s">
        <v>113</v>
      </c>
    </row>
    <row r="3" ht="12.75">
      <c r="A3" t="s">
        <v>114</v>
      </c>
    </row>
    <row r="8" spans="1:4" ht="12.75">
      <c r="A8" t="str">
        <f>CONCATENATE("(En miles de ",IF('Inf General'!C10=2,"dolares) ","nuevos soles)"))</f>
        <v>(En miles de nuevos soles)</v>
      </c>
      <c r="B8" t="str">
        <f>CONCATENATE("(En ",IF('Inf General'!C10=2,"dolares) ","nuevos soles)"))</f>
        <v>(En nuevos soles)</v>
      </c>
      <c r="C8" t="str">
        <f>CONCATENATE("en ",IF('Inf General'!C10=2,"DOLARES ","NUEVOS SOLES "))</f>
        <v>en NUEVOS SOLES </v>
      </c>
      <c r="D8" t="b">
        <f>'Inf General'!C10=2</f>
        <v>0</v>
      </c>
    </row>
    <row r="12" spans="1:4" ht="12.75">
      <c r="A12" s="9" t="s">
        <v>117</v>
      </c>
      <c r="D12" t="str">
        <f>IF(VALUE('Inf General'!C11)=1,"consolidado_trimestral_directo_T"&amp;'Inf General'!C7&amp;".xbrlt",IF(VALUE('Inf General'!C11)=2,"consolidado_trimestral_indirecto_T"&amp;'Inf General'!C7&amp;".xbrlt",""))</f>
        <v>consolidado_trimestral_directo_T1.xbrlt</v>
      </c>
    </row>
    <row r="13" ht="12.75">
      <c r="A13" s="12" t="s">
        <v>118</v>
      </c>
    </row>
    <row r="14" ht="12.75">
      <c r="A14" s="13" t="s">
        <v>119</v>
      </c>
    </row>
    <row r="20" spans="1:2" ht="12.75">
      <c r="A20" t="s">
        <v>540</v>
      </c>
      <c r="B20" s="38" t="str">
        <f>'Inf General'!C5&amp;'Inf General'!C6&amp;'Inf General'!C7&amp;(IF('Inf General'!C11=1,"MD","MI"))</f>
        <v>2012TC1MD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1.8515625" style="171" customWidth="1"/>
    <col min="2" max="2" width="73.7109375" style="17" customWidth="1"/>
    <col min="3" max="3" width="8.57421875" style="17" customWidth="1"/>
    <col min="4" max="5" width="12.8515625" style="0" customWidth="1"/>
    <col min="6" max="6" width="8.57421875" style="0" bestFit="1" customWidth="1"/>
    <col min="7" max="7" width="24.7109375" style="7" customWidth="1"/>
  </cols>
  <sheetData>
    <row r="1" spans="2:5" ht="12.75">
      <c r="B1" s="183"/>
      <c r="C1" s="183"/>
      <c r="D1" s="183"/>
      <c r="E1" s="183"/>
    </row>
    <row r="2" spans="2:5" ht="12.75">
      <c r="B2" s="183" t="s">
        <v>75</v>
      </c>
      <c r="C2" s="183"/>
      <c r="D2" s="183"/>
      <c r="E2" s="183"/>
    </row>
    <row r="3" spans="2:5" ht="12.75">
      <c r="B3" s="183" t="s">
        <v>119</v>
      </c>
      <c r="C3" s="183"/>
      <c r="D3" s="183"/>
      <c r="E3" s="183"/>
    </row>
    <row r="4" spans="2:5" ht="12.75">
      <c r="B4" s="183" t="str">
        <f>'Est. Resultados'!B3</f>
        <v>Por los periodos terminados al 31 de Marzo del año 2012 y 2011</v>
      </c>
      <c r="C4" s="183"/>
      <c r="D4" s="183"/>
      <c r="E4" s="183"/>
    </row>
    <row r="5" spans="2:5" ht="12.75">
      <c r="B5" s="183" t="str">
        <f>+'Situación Financiera'!B4</f>
        <v>(En miles de nuevos soles)</v>
      </c>
      <c r="C5" s="183"/>
      <c r="D5" s="183"/>
      <c r="E5" s="183"/>
    </row>
    <row r="6" spans="2:5" ht="12.75">
      <c r="B6" s="76"/>
      <c r="C6" s="76"/>
      <c r="D6" s="76"/>
      <c r="E6" s="76"/>
    </row>
    <row r="7" spans="1:5" ht="44.25" customHeight="1">
      <c r="A7" s="165" t="s">
        <v>8</v>
      </c>
      <c r="B7" s="113"/>
      <c r="C7" s="107" t="s">
        <v>120</v>
      </c>
      <c r="D7" s="134" t="str">
        <f>'Estado Flujos de Efectivo MD'!D7</f>
        <v>Del 1 de Enero de 2012 al 31 de Marzo de 2012</v>
      </c>
      <c r="E7" s="134" t="str">
        <f>'Estado Flujos de Efectivo MD'!E7</f>
        <v>Del 1 de Enero de 2011 al 31 de Marzo de 2011</v>
      </c>
    </row>
    <row r="8" spans="1:7" ht="12.75">
      <c r="A8" s="172"/>
      <c r="B8" s="44" t="s">
        <v>525</v>
      </c>
      <c r="C8" s="45"/>
      <c r="D8" s="45"/>
      <c r="E8" s="45"/>
      <c r="F8" s="7"/>
      <c r="G8"/>
    </row>
    <row r="9" spans="1:7" ht="12.75">
      <c r="A9" s="172"/>
      <c r="B9" s="88"/>
      <c r="C9" s="45"/>
      <c r="D9" s="45"/>
      <c r="E9" s="45"/>
      <c r="F9" s="7"/>
      <c r="G9"/>
    </row>
    <row r="10" spans="1:7" ht="12.75">
      <c r="A10" s="167" t="s">
        <v>242</v>
      </c>
      <c r="B10" s="47" t="s">
        <v>243</v>
      </c>
      <c r="C10" s="121"/>
      <c r="D10" s="127">
        <v>0</v>
      </c>
      <c r="E10" s="127">
        <v>0</v>
      </c>
      <c r="F10" s="7"/>
      <c r="G10"/>
    </row>
    <row r="11" spans="1:7" ht="22.5">
      <c r="A11" s="167"/>
      <c r="B11" s="86" t="s">
        <v>279</v>
      </c>
      <c r="C11" s="54"/>
      <c r="D11" s="54"/>
      <c r="E11" s="54"/>
      <c r="F11" s="7"/>
      <c r="G11"/>
    </row>
    <row r="12" spans="1:7" ht="12.75">
      <c r="A12" s="167" t="s">
        <v>244</v>
      </c>
      <c r="B12" s="137" t="s">
        <v>245</v>
      </c>
      <c r="C12" s="121"/>
      <c r="D12" s="127">
        <v>0</v>
      </c>
      <c r="E12" s="127">
        <v>0</v>
      </c>
      <c r="F12" s="7"/>
      <c r="G12"/>
    </row>
    <row r="13" spans="1:7" ht="12.75">
      <c r="A13" s="167" t="s">
        <v>344</v>
      </c>
      <c r="B13" s="137" t="s">
        <v>246</v>
      </c>
      <c r="C13" s="121"/>
      <c r="D13" s="127">
        <v>0</v>
      </c>
      <c r="E13" s="127">
        <v>0</v>
      </c>
      <c r="F13" s="7"/>
      <c r="G13"/>
    </row>
    <row r="14" spans="1:7" ht="12.75">
      <c r="A14" s="167" t="s">
        <v>345</v>
      </c>
      <c r="B14" s="137" t="s">
        <v>247</v>
      </c>
      <c r="C14" s="121"/>
      <c r="D14" s="127">
        <v>0</v>
      </c>
      <c r="E14" s="127">
        <v>0</v>
      </c>
      <c r="F14" s="7"/>
      <c r="G14"/>
    </row>
    <row r="15" spans="1:7" ht="12.75">
      <c r="A15" s="167" t="s">
        <v>346</v>
      </c>
      <c r="B15" s="143" t="s">
        <v>248</v>
      </c>
      <c r="C15" s="121"/>
      <c r="D15" s="127">
        <v>0</v>
      </c>
      <c r="E15" s="127">
        <v>0</v>
      </c>
      <c r="F15" s="7"/>
      <c r="G15"/>
    </row>
    <row r="16" spans="1:7" ht="12.75">
      <c r="A16" s="167" t="s">
        <v>249</v>
      </c>
      <c r="B16" s="147" t="s">
        <v>291</v>
      </c>
      <c r="C16" s="121"/>
      <c r="D16" s="127">
        <v>0</v>
      </c>
      <c r="E16" s="127">
        <v>0</v>
      </c>
      <c r="F16" s="7"/>
      <c r="G16"/>
    </row>
    <row r="17" spans="1:7" ht="12.75">
      <c r="A17" s="167" t="s">
        <v>250</v>
      </c>
      <c r="B17" s="147" t="s">
        <v>530</v>
      </c>
      <c r="C17" s="121"/>
      <c r="D17" s="127">
        <v>0</v>
      </c>
      <c r="E17" s="127">
        <v>0</v>
      </c>
      <c r="F17" s="7"/>
      <c r="G17"/>
    </row>
    <row r="18" spans="1:7" ht="12.75">
      <c r="A18" s="167"/>
      <c r="B18" s="44" t="s">
        <v>251</v>
      </c>
      <c r="C18" s="54"/>
      <c r="D18" s="54"/>
      <c r="E18" s="54"/>
      <c r="F18" s="39"/>
      <c r="G18"/>
    </row>
    <row r="19" spans="1:7" ht="22.5">
      <c r="A19" s="167" t="s">
        <v>252</v>
      </c>
      <c r="B19" s="144" t="s">
        <v>281</v>
      </c>
      <c r="C19" s="121"/>
      <c r="D19" s="127">
        <v>0</v>
      </c>
      <c r="E19" s="127">
        <v>0</v>
      </c>
      <c r="F19" s="7"/>
      <c r="G19"/>
    </row>
    <row r="20" spans="1:7" ht="12.75">
      <c r="A20" s="167" t="s">
        <v>253</v>
      </c>
      <c r="B20" s="144" t="s">
        <v>282</v>
      </c>
      <c r="C20" s="121"/>
      <c r="D20" s="127">
        <v>0</v>
      </c>
      <c r="E20" s="127">
        <v>0</v>
      </c>
      <c r="F20" s="7"/>
      <c r="G20"/>
    </row>
    <row r="21" spans="1:7" ht="12.75">
      <c r="A21" s="167" t="s">
        <v>347</v>
      </c>
      <c r="B21" s="144" t="s">
        <v>489</v>
      </c>
      <c r="C21" s="121"/>
      <c r="D21" s="127">
        <v>0</v>
      </c>
      <c r="E21" s="127">
        <v>0</v>
      </c>
      <c r="F21" s="7"/>
      <c r="G21"/>
    </row>
    <row r="22" spans="1:7" ht="12.75">
      <c r="A22" s="167" t="s">
        <v>348</v>
      </c>
      <c r="B22" s="144" t="s">
        <v>283</v>
      </c>
      <c r="C22" s="121"/>
      <c r="D22" s="127">
        <v>0</v>
      </c>
      <c r="E22" s="127">
        <v>0</v>
      </c>
      <c r="F22" s="7"/>
      <c r="G22"/>
    </row>
    <row r="23" spans="1:7" ht="22.5">
      <c r="A23" s="167" t="s">
        <v>490</v>
      </c>
      <c r="B23" s="144" t="s">
        <v>433</v>
      </c>
      <c r="C23" s="121"/>
      <c r="D23" s="127">
        <v>0</v>
      </c>
      <c r="E23" s="127">
        <v>0</v>
      </c>
      <c r="F23" s="7"/>
      <c r="G23"/>
    </row>
    <row r="24" spans="1:7" ht="12.75">
      <c r="A24" s="167" t="s">
        <v>531</v>
      </c>
      <c r="B24" s="144" t="s">
        <v>532</v>
      </c>
      <c r="C24" s="121"/>
      <c r="D24" s="127">
        <v>0</v>
      </c>
      <c r="E24" s="127">
        <v>0</v>
      </c>
      <c r="F24" s="7"/>
      <c r="G24"/>
    </row>
    <row r="25" spans="1:7" ht="12.75">
      <c r="A25" s="167" t="s">
        <v>254</v>
      </c>
      <c r="B25" s="137" t="s">
        <v>255</v>
      </c>
      <c r="C25" s="121"/>
      <c r="D25" s="127">
        <v>0</v>
      </c>
      <c r="E25" s="127">
        <v>0</v>
      </c>
      <c r="F25" s="7"/>
      <c r="G25"/>
    </row>
    <row r="26" spans="1:7" ht="12.75">
      <c r="A26" s="167" t="s">
        <v>256</v>
      </c>
      <c r="B26" s="137" t="s">
        <v>257</v>
      </c>
      <c r="C26" s="121"/>
      <c r="D26" s="127">
        <v>0</v>
      </c>
      <c r="E26" s="127">
        <v>0</v>
      </c>
      <c r="F26" s="7"/>
      <c r="G26"/>
    </row>
    <row r="27" spans="1:7" ht="12.75">
      <c r="A27" s="167" t="s">
        <v>258</v>
      </c>
      <c r="B27" s="137" t="s">
        <v>491</v>
      </c>
      <c r="C27" s="121"/>
      <c r="D27" s="127">
        <v>0</v>
      </c>
      <c r="E27" s="127">
        <v>0</v>
      </c>
      <c r="F27" s="7"/>
      <c r="G27"/>
    </row>
    <row r="28" spans="1:6" s="17" customFormat="1" ht="12.75">
      <c r="A28" s="167"/>
      <c r="B28" s="47"/>
      <c r="C28" s="54"/>
      <c r="D28" s="89"/>
      <c r="E28" s="89"/>
      <c r="F28" s="39"/>
    </row>
    <row r="29" spans="1:7" ht="12.75">
      <c r="A29" s="167"/>
      <c r="B29" s="88" t="s">
        <v>387</v>
      </c>
      <c r="C29" s="54"/>
      <c r="D29" s="54"/>
      <c r="E29" s="54"/>
      <c r="F29" s="7"/>
      <c r="G29"/>
    </row>
    <row r="30" spans="1:7" ht="12.75">
      <c r="A30" s="167" t="s">
        <v>493</v>
      </c>
      <c r="B30" s="147" t="s">
        <v>492</v>
      </c>
      <c r="C30" s="121"/>
      <c r="D30" s="127">
        <v>0</v>
      </c>
      <c r="E30" s="127">
        <v>0</v>
      </c>
      <c r="F30" s="7"/>
      <c r="G30"/>
    </row>
    <row r="31" spans="1:7" ht="12.75">
      <c r="A31" s="167" t="s">
        <v>259</v>
      </c>
      <c r="B31" s="137" t="s">
        <v>260</v>
      </c>
      <c r="C31" s="121"/>
      <c r="D31" s="127">
        <v>0</v>
      </c>
      <c r="E31" s="127">
        <v>0</v>
      </c>
      <c r="F31" s="7"/>
      <c r="G31"/>
    </row>
    <row r="32" spans="1:7" ht="12.75">
      <c r="A32" s="167" t="s">
        <v>261</v>
      </c>
      <c r="B32" s="137" t="s">
        <v>262</v>
      </c>
      <c r="C32" s="121"/>
      <c r="D32" s="127">
        <v>0</v>
      </c>
      <c r="E32" s="127">
        <v>0</v>
      </c>
      <c r="F32" s="7"/>
      <c r="G32"/>
    </row>
    <row r="33" spans="1:7" ht="12.75">
      <c r="A33" s="167" t="s">
        <v>263</v>
      </c>
      <c r="B33" s="137" t="s">
        <v>533</v>
      </c>
      <c r="C33" s="121"/>
      <c r="D33" s="127">
        <v>0</v>
      </c>
      <c r="E33" s="127">
        <v>0</v>
      </c>
      <c r="F33" s="7"/>
      <c r="G33"/>
    </row>
    <row r="34" spans="1:7" ht="12.75">
      <c r="A34" s="167" t="s">
        <v>494</v>
      </c>
      <c r="B34" s="147" t="s">
        <v>495</v>
      </c>
      <c r="C34" s="121"/>
      <c r="D34" s="127">
        <v>0</v>
      </c>
      <c r="E34" s="127">
        <v>0</v>
      </c>
      <c r="F34" s="7"/>
      <c r="G34"/>
    </row>
    <row r="35" spans="1:7" ht="12.75">
      <c r="A35" s="167" t="s">
        <v>349</v>
      </c>
      <c r="B35" s="137" t="s">
        <v>284</v>
      </c>
      <c r="C35" s="121"/>
      <c r="D35" s="127">
        <v>0</v>
      </c>
      <c r="E35" s="127">
        <v>0</v>
      </c>
      <c r="F35" s="7"/>
      <c r="G35"/>
    </row>
    <row r="36" spans="1:7" ht="12.75">
      <c r="A36" s="167" t="s">
        <v>264</v>
      </c>
      <c r="B36" s="137" t="s">
        <v>539</v>
      </c>
      <c r="C36" s="121"/>
      <c r="D36" s="127">
        <v>0</v>
      </c>
      <c r="E36" s="127">
        <v>0</v>
      </c>
      <c r="F36" s="7"/>
      <c r="G36"/>
    </row>
    <row r="37" spans="1:7" ht="12.75">
      <c r="A37" s="167" t="s">
        <v>350</v>
      </c>
      <c r="B37" s="44" t="s">
        <v>265</v>
      </c>
      <c r="C37" s="121"/>
      <c r="D37" s="90">
        <f>SUM(D12:D36)</f>
        <v>0</v>
      </c>
      <c r="E37" s="90">
        <f>SUM(E12:E36)</f>
        <v>0</v>
      </c>
      <c r="F37" s="7"/>
      <c r="G37"/>
    </row>
    <row r="38" spans="1:7" ht="12.75">
      <c r="A38" s="167" t="s">
        <v>511</v>
      </c>
      <c r="B38" s="86" t="s">
        <v>458</v>
      </c>
      <c r="C38" s="121"/>
      <c r="D38" s="90">
        <f>D37+D10</f>
        <v>0</v>
      </c>
      <c r="E38" s="90">
        <f>E37+E10</f>
        <v>0</v>
      </c>
      <c r="F38" s="7"/>
      <c r="G38"/>
    </row>
    <row r="39" spans="1:7" ht="12.75">
      <c r="A39" s="167" t="s">
        <v>50</v>
      </c>
      <c r="B39" s="137" t="s">
        <v>459</v>
      </c>
      <c r="C39" s="121"/>
      <c r="D39" s="127">
        <v>0</v>
      </c>
      <c r="E39" s="127">
        <v>0</v>
      </c>
      <c r="F39" s="7"/>
      <c r="G39"/>
    </row>
    <row r="40" spans="1:7" ht="12.75">
      <c r="A40" s="167" t="s">
        <v>53</v>
      </c>
      <c r="B40" s="137" t="s">
        <v>460</v>
      </c>
      <c r="C40" s="121"/>
      <c r="D40" s="127">
        <v>0</v>
      </c>
      <c r="E40" s="127">
        <v>0</v>
      </c>
      <c r="F40" s="7"/>
      <c r="G40"/>
    </row>
    <row r="41" spans="1:7" ht="12.75">
      <c r="A41" s="167" t="s">
        <v>97</v>
      </c>
      <c r="B41" s="137" t="s">
        <v>215</v>
      </c>
      <c r="C41" s="121"/>
      <c r="D41" s="127">
        <v>0</v>
      </c>
      <c r="E41" s="127">
        <v>0</v>
      </c>
      <c r="F41" s="7"/>
      <c r="G41"/>
    </row>
    <row r="42" spans="1:7" ht="12.75">
      <c r="A42" s="167" t="s">
        <v>332</v>
      </c>
      <c r="B42" s="147" t="s">
        <v>496</v>
      </c>
      <c r="C42" s="121"/>
      <c r="D42" s="127">
        <v>0</v>
      </c>
      <c r="E42" s="127">
        <v>0</v>
      </c>
      <c r="F42" s="7"/>
      <c r="G42"/>
    </row>
    <row r="43" spans="1:7" ht="12.75">
      <c r="A43" s="167" t="s">
        <v>462</v>
      </c>
      <c r="B43" s="143" t="s">
        <v>463</v>
      </c>
      <c r="C43" s="121"/>
      <c r="D43" s="127">
        <v>0</v>
      </c>
      <c r="E43" s="127">
        <v>0</v>
      </c>
      <c r="F43" s="7"/>
      <c r="G43"/>
    </row>
    <row r="44" spans="1:7" ht="22.5">
      <c r="A44" s="167" t="s">
        <v>55</v>
      </c>
      <c r="B44" s="86" t="s">
        <v>383</v>
      </c>
      <c r="C44" s="121"/>
      <c r="D44" s="90">
        <f>SUM(D38:D43)</f>
        <v>0</v>
      </c>
      <c r="E44" s="90">
        <f>SUM(E38:E43)</f>
        <v>0</v>
      </c>
      <c r="F44" s="7"/>
      <c r="G44"/>
    </row>
    <row r="45" spans="1:7" ht="12.75">
      <c r="A45" s="167"/>
      <c r="B45" s="44"/>
      <c r="C45" s="45"/>
      <c r="D45" s="43"/>
      <c r="E45" s="43"/>
      <c r="F45" s="7"/>
      <c r="G45"/>
    </row>
    <row r="46" spans="1:5" ht="12.75">
      <c r="A46" s="167"/>
      <c r="B46" s="44" t="s">
        <v>526</v>
      </c>
      <c r="C46" s="48"/>
      <c r="D46" s="49"/>
      <c r="E46" s="49"/>
    </row>
    <row r="47" spans="1:5" ht="12.75">
      <c r="A47" s="167"/>
      <c r="B47" s="44" t="s">
        <v>527</v>
      </c>
      <c r="C47" s="48"/>
      <c r="D47" s="49"/>
      <c r="E47" s="49"/>
    </row>
    <row r="48" spans="1:5" ht="12.75">
      <c r="A48" s="167" t="s">
        <v>333</v>
      </c>
      <c r="B48" s="144" t="s">
        <v>380</v>
      </c>
      <c r="C48" s="119"/>
      <c r="D48" s="122">
        <v>0</v>
      </c>
      <c r="E48" s="122">
        <v>0</v>
      </c>
    </row>
    <row r="49" spans="1:5" ht="12.75">
      <c r="A49" s="167" t="s">
        <v>151</v>
      </c>
      <c r="B49" s="144" t="s">
        <v>464</v>
      </c>
      <c r="C49" s="119"/>
      <c r="D49" s="122">
        <v>0</v>
      </c>
      <c r="E49" s="122">
        <v>0</v>
      </c>
    </row>
    <row r="50" spans="1:5" ht="12.75">
      <c r="A50" s="167" t="s">
        <v>56</v>
      </c>
      <c r="B50" s="143" t="s">
        <v>267</v>
      </c>
      <c r="C50" s="119"/>
      <c r="D50" s="122">
        <v>0</v>
      </c>
      <c r="E50" s="122">
        <v>0</v>
      </c>
    </row>
    <row r="51" spans="1:5" ht="12.75">
      <c r="A51" s="167" t="s">
        <v>334</v>
      </c>
      <c r="B51" s="137" t="s">
        <v>268</v>
      </c>
      <c r="C51" s="119"/>
      <c r="D51" s="122">
        <v>0</v>
      </c>
      <c r="E51" s="122">
        <v>0</v>
      </c>
    </row>
    <row r="52" spans="1:5" ht="12.75">
      <c r="A52" s="167" t="s">
        <v>335</v>
      </c>
      <c r="B52" s="144" t="s">
        <v>269</v>
      </c>
      <c r="C52" s="119"/>
      <c r="D52" s="122">
        <v>0</v>
      </c>
      <c r="E52" s="122">
        <v>0</v>
      </c>
    </row>
    <row r="53" spans="1:5" ht="12.75">
      <c r="A53" s="167" t="s">
        <v>57</v>
      </c>
      <c r="B53" s="143" t="s">
        <v>270</v>
      </c>
      <c r="C53" s="119"/>
      <c r="D53" s="122">
        <v>0</v>
      </c>
      <c r="E53" s="122">
        <v>0</v>
      </c>
    </row>
    <row r="54" spans="1:5" ht="12.75">
      <c r="A54" s="167" t="s">
        <v>58</v>
      </c>
      <c r="B54" s="143" t="s">
        <v>271</v>
      </c>
      <c r="C54" s="119"/>
      <c r="D54" s="122">
        <v>0</v>
      </c>
      <c r="E54" s="122">
        <v>0</v>
      </c>
    </row>
    <row r="55" spans="1:5" ht="12.75">
      <c r="A55" s="167" t="s">
        <v>336</v>
      </c>
      <c r="B55" s="143" t="s">
        <v>272</v>
      </c>
      <c r="C55" s="119"/>
      <c r="D55" s="122">
        <v>0</v>
      </c>
      <c r="E55" s="122">
        <v>0</v>
      </c>
    </row>
    <row r="56" spans="1:5" ht="12.75">
      <c r="A56" s="167" t="s">
        <v>465</v>
      </c>
      <c r="B56" s="143" t="s">
        <v>466</v>
      </c>
      <c r="C56" s="119"/>
      <c r="D56" s="122">
        <v>0</v>
      </c>
      <c r="E56" s="122">
        <v>0</v>
      </c>
    </row>
    <row r="57" spans="1:5" ht="12.75">
      <c r="A57" s="167" t="s">
        <v>99</v>
      </c>
      <c r="B57" s="143" t="s">
        <v>467</v>
      </c>
      <c r="C57" s="119"/>
      <c r="D57" s="122">
        <v>0</v>
      </c>
      <c r="E57" s="122">
        <v>0</v>
      </c>
    </row>
    <row r="58" spans="1:5" ht="12.75">
      <c r="A58" s="167" t="s">
        <v>100</v>
      </c>
      <c r="B58" s="143" t="s">
        <v>217</v>
      </c>
      <c r="C58" s="119"/>
      <c r="D58" s="122">
        <v>0</v>
      </c>
      <c r="E58" s="122">
        <v>0</v>
      </c>
    </row>
    <row r="59" spans="1:5" ht="12.75">
      <c r="A59" s="167"/>
      <c r="B59" s="150" t="s">
        <v>528</v>
      </c>
      <c r="C59" s="48"/>
      <c r="D59" s="49"/>
      <c r="E59" s="49"/>
    </row>
    <row r="60" spans="1:7" ht="12.75">
      <c r="A60" s="167" t="s">
        <v>337</v>
      </c>
      <c r="B60" s="137" t="s">
        <v>273</v>
      </c>
      <c r="C60" s="119"/>
      <c r="D60" s="122">
        <v>0</v>
      </c>
      <c r="E60" s="122">
        <v>0</v>
      </c>
      <c r="F60" s="7"/>
      <c r="G60"/>
    </row>
    <row r="61" spans="1:7" ht="12.75">
      <c r="A61" s="167" t="s">
        <v>497</v>
      </c>
      <c r="B61" s="137" t="s">
        <v>468</v>
      </c>
      <c r="C61" s="119"/>
      <c r="D61" s="122">
        <v>0</v>
      </c>
      <c r="E61" s="122">
        <v>0</v>
      </c>
      <c r="F61" s="7"/>
      <c r="G61"/>
    </row>
    <row r="62" spans="1:5" ht="12.75">
      <c r="A62" s="167" t="s">
        <v>59</v>
      </c>
      <c r="B62" s="137" t="s">
        <v>274</v>
      </c>
      <c r="C62" s="119"/>
      <c r="D62" s="122">
        <v>0</v>
      </c>
      <c r="E62" s="122">
        <v>0</v>
      </c>
    </row>
    <row r="63" spans="1:5" ht="12.75">
      <c r="A63" s="167" t="s">
        <v>338</v>
      </c>
      <c r="B63" s="137" t="s">
        <v>268</v>
      </c>
      <c r="C63" s="119"/>
      <c r="D63" s="122">
        <v>0</v>
      </c>
      <c r="E63" s="122">
        <v>0</v>
      </c>
    </row>
    <row r="64" spans="1:5" ht="12.75">
      <c r="A64" s="167" t="s">
        <v>152</v>
      </c>
      <c r="B64" s="143" t="s">
        <v>218</v>
      </c>
      <c r="C64" s="119"/>
      <c r="D64" s="122">
        <v>0</v>
      </c>
      <c r="E64" s="122">
        <v>0</v>
      </c>
    </row>
    <row r="65" spans="1:5" ht="12.75">
      <c r="A65" s="167" t="s">
        <v>339</v>
      </c>
      <c r="B65" s="137" t="s">
        <v>275</v>
      </c>
      <c r="C65" s="121"/>
      <c r="D65" s="122">
        <v>0</v>
      </c>
      <c r="E65" s="122">
        <v>0</v>
      </c>
    </row>
    <row r="66" spans="1:5" ht="12.75">
      <c r="A66" s="167" t="s">
        <v>60</v>
      </c>
      <c r="B66" s="143" t="s">
        <v>276</v>
      </c>
      <c r="C66" s="119"/>
      <c r="D66" s="122">
        <v>0</v>
      </c>
      <c r="E66" s="122">
        <v>0</v>
      </c>
    </row>
    <row r="67" spans="1:5" ht="12.75">
      <c r="A67" s="167" t="s">
        <v>61</v>
      </c>
      <c r="B67" s="137" t="s">
        <v>241</v>
      </c>
      <c r="C67" s="119"/>
      <c r="D67" s="122">
        <v>0</v>
      </c>
      <c r="E67" s="122">
        <v>0</v>
      </c>
    </row>
    <row r="68" spans="1:5" ht="12.75">
      <c r="A68" s="167" t="s">
        <v>340</v>
      </c>
      <c r="B68" s="143" t="s">
        <v>277</v>
      </c>
      <c r="C68" s="119"/>
      <c r="D68" s="122">
        <v>0</v>
      </c>
      <c r="E68" s="122">
        <v>0</v>
      </c>
    </row>
    <row r="69" spans="1:5" ht="12.75">
      <c r="A69" s="167" t="s">
        <v>469</v>
      </c>
      <c r="B69" s="137" t="s">
        <v>463</v>
      </c>
      <c r="C69" s="119"/>
      <c r="D69" s="122">
        <v>0</v>
      </c>
      <c r="E69" s="122">
        <v>0</v>
      </c>
    </row>
    <row r="70" spans="1:5" ht="12.75">
      <c r="A70" s="167" t="s">
        <v>470</v>
      </c>
      <c r="B70" s="137" t="s">
        <v>471</v>
      </c>
      <c r="C70" s="119"/>
      <c r="D70" s="122">
        <v>0</v>
      </c>
      <c r="E70" s="122">
        <v>0</v>
      </c>
    </row>
    <row r="71" spans="1:5" ht="22.5">
      <c r="A71" s="167" t="s">
        <v>62</v>
      </c>
      <c r="B71" s="86" t="s">
        <v>384</v>
      </c>
      <c r="C71" s="119"/>
      <c r="D71" s="64">
        <f>SUM(D48:D70)</f>
        <v>0</v>
      </c>
      <c r="E71" s="64">
        <f>SUM(E48:E70)</f>
        <v>0</v>
      </c>
    </row>
    <row r="72" spans="1:5" ht="12.75">
      <c r="A72" s="167"/>
      <c r="B72" s="44" t="s">
        <v>529</v>
      </c>
      <c r="C72" s="48"/>
      <c r="D72" s="49"/>
      <c r="E72" s="49"/>
    </row>
    <row r="73" spans="1:5" ht="12.75">
      <c r="A73" s="167"/>
      <c r="B73" s="44" t="s">
        <v>472</v>
      </c>
      <c r="C73" s="48"/>
      <c r="D73" s="49"/>
      <c r="E73" s="49"/>
    </row>
    <row r="74" spans="1:5" ht="12.75">
      <c r="A74" s="167" t="s">
        <v>473</v>
      </c>
      <c r="B74" s="143" t="s">
        <v>474</v>
      </c>
      <c r="C74" s="119"/>
      <c r="D74" s="122">
        <v>0</v>
      </c>
      <c r="E74" s="122">
        <v>0</v>
      </c>
    </row>
    <row r="75" spans="1:8" ht="12.75">
      <c r="A75" s="167" t="s">
        <v>475</v>
      </c>
      <c r="B75" s="147" t="s">
        <v>476</v>
      </c>
      <c r="C75" s="119"/>
      <c r="D75" s="122">
        <v>0</v>
      </c>
      <c r="E75" s="122">
        <v>0</v>
      </c>
      <c r="G75" s="18"/>
      <c r="H75" s="10"/>
    </row>
    <row r="76" spans="1:7" ht="12.75">
      <c r="A76" s="167" t="s">
        <v>477</v>
      </c>
      <c r="B76" s="143" t="s">
        <v>478</v>
      </c>
      <c r="C76" s="119"/>
      <c r="D76" s="122">
        <v>0</v>
      </c>
      <c r="E76" s="122">
        <v>0</v>
      </c>
      <c r="G76" s="18"/>
    </row>
    <row r="77" spans="1:5" ht="12.75">
      <c r="A77" s="167" t="s">
        <v>479</v>
      </c>
      <c r="B77" s="143" t="s">
        <v>480</v>
      </c>
      <c r="C77" s="119"/>
      <c r="D77" s="122">
        <v>0</v>
      </c>
      <c r="E77" s="122">
        <v>0</v>
      </c>
    </row>
    <row r="78" spans="1:7" ht="12.75">
      <c r="A78" s="167" t="s">
        <v>481</v>
      </c>
      <c r="B78" s="143" t="s">
        <v>466</v>
      </c>
      <c r="C78" s="119"/>
      <c r="D78" s="122">
        <v>0</v>
      </c>
      <c r="E78" s="122">
        <v>0</v>
      </c>
      <c r="F78" s="7"/>
      <c r="G78"/>
    </row>
    <row r="79" spans="1:7" ht="12.75">
      <c r="A79" s="167"/>
      <c r="B79" s="150" t="s">
        <v>482</v>
      </c>
      <c r="C79" s="48"/>
      <c r="D79" s="49"/>
      <c r="E79" s="49"/>
      <c r="F79" s="7"/>
      <c r="G79"/>
    </row>
    <row r="80" spans="1:7" ht="12.75">
      <c r="A80" s="167" t="s">
        <v>483</v>
      </c>
      <c r="B80" s="137" t="s">
        <v>484</v>
      </c>
      <c r="C80" s="119"/>
      <c r="D80" s="122">
        <v>0</v>
      </c>
      <c r="E80" s="122">
        <v>0</v>
      </c>
      <c r="F80" s="7"/>
      <c r="G80"/>
    </row>
    <row r="81" spans="1:5" ht="12.75">
      <c r="A81" s="167" t="s">
        <v>341</v>
      </c>
      <c r="B81" s="137" t="s">
        <v>219</v>
      </c>
      <c r="C81" s="119"/>
      <c r="D81" s="122">
        <v>0</v>
      </c>
      <c r="E81" s="122">
        <v>0</v>
      </c>
    </row>
    <row r="82" spans="1:5" ht="12.75">
      <c r="A82" s="167" t="s">
        <v>487</v>
      </c>
      <c r="B82" s="147" t="s">
        <v>476</v>
      </c>
      <c r="C82" s="119"/>
      <c r="D82" s="122">
        <v>0</v>
      </c>
      <c r="E82" s="122">
        <v>0</v>
      </c>
    </row>
    <row r="83" spans="1:5" ht="12.75">
      <c r="A83" s="167" t="s">
        <v>101</v>
      </c>
      <c r="B83" s="143" t="s">
        <v>278</v>
      </c>
      <c r="C83" s="119"/>
      <c r="D83" s="122">
        <v>0</v>
      </c>
      <c r="E83" s="122">
        <v>0</v>
      </c>
    </row>
    <row r="84" spans="1:5" ht="12.75">
      <c r="A84" s="167" t="s">
        <v>342</v>
      </c>
      <c r="B84" s="143" t="s">
        <v>220</v>
      </c>
      <c r="C84" s="119"/>
      <c r="D84" s="122">
        <v>0</v>
      </c>
      <c r="E84" s="122">
        <v>0</v>
      </c>
    </row>
    <row r="85" spans="1:7" ht="12.75">
      <c r="A85" s="167" t="s">
        <v>102</v>
      </c>
      <c r="B85" s="143" t="s">
        <v>485</v>
      </c>
      <c r="C85" s="119"/>
      <c r="D85" s="122">
        <v>0</v>
      </c>
      <c r="E85" s="122">
        <v>0</v>
      </c>
      <c r="G85" s="14"/>
    </row>
    <row r="86" spans="1:5" ht="12.75">
      <c r="A86" s="167" t="s">
        <v>63</v>
      </c>
      <c r="B86" s="143" t="s">
        <v>486</v>
      </c>
      <c r="C86" s="119"/>
      <c r="D86" s="122">
        <v>0</v>
      </c>
      <c r="E86" s="122">
        <v>0</v>
      </c>
    </row>
    <row r="87" spans="1:5" ht="12.75">
      <c r="A87" s="167" t="s">
        <v>508</v>
      </c>
      <c r="B87" s="143" t="s">
        <v>463</v>
      </c>
      <c r="C87" s="119"/>
      <c r="D87" s="122">
        <v>0</v>
      </c>
      <c r="E87" s="122">
        <v>0</v>
      </c>
    </row>
    <row r="88" spans="1:5" ht="12.75">
      <c r="A88" s="167" t="s">
        <v>509</v>
      </c>
      <c r="B88" s="143" t="s">
        <v>488</v>
      </c>
      <c r="C88" s="119"/>
      <c r="D88" s="122">
        <v>0</v>
      </c>
      <c r="E88" s="122">
        <v>0</v>
      </c>
    </row>
    <row r="89" spans="1:5" ht="22.5">
      <c r="A89" s="167" t="s">
        <v>64</v>
      </c>
      <c r="B89" s="87" t="s">
        <v>385</v>
      </c>
      <c r="C89" s="119"/>
      <c r="D89" s="64">
        <f>SUM(D74:D88)</f>
        <v>0</v>
      </c>
      <c r="E89" s="64">
        <f>SUM(E74:E88)</f>
        <v>0</v>
      </c>
    </row>
    <row r="90" spans="1:8" ht="22.5">
      <c r="A90" s="167" t="s">
        <v>65</v>
      </c>
      <c r="B90" s="86" t="s">
        <v>221</v>
      </c>
      <c r="C90" s="119"/>
      <c r="D90" s="64">
        <f>+D44+D71+D89</f>
        <v>0</v>
      </c>
      <c r="E90" s="64">
        <f>+E44+E71+E89</f>
        <v>0</v>
      </c>
      <c r="G90" s="38"/>
      <c r="H90" s="38"/>
    </row>
    <row r="91" spans="1:7" ht="12.75">
      <c r="A91" s="167" t="s">
        <v>153</v>
      </c>
      <c r="B91" s="56" t="s">
        <v>222</v>
      </c>
      <c r="C91" s="119"/>
      <c r="D91" s="122">
        <v>0</v>
      </c>
      <c r="E91" s="122">
        <v>0</v>
      </c>
      <c r="F91" s="5"/>
      <c r="G91" s="5"/>
    </row>
    <row r="92" spans="1:7" ht="12.75">
      <c r="A92" s="167" t="s">
        <v>343</v>
      </c>
      <c r="B92" s="87" t="s">
        <v>223</v>
      </c>
      <c r="C92" s="119"/>
      <c r="D92" s="64">
        <f>SUM(D90:D91)</f>
        <v>0</v>
      </c>
      <c r="E92" s="64">
        <f>SUM(E90:E91)</f>
        <v>0</v>
      </c>
      <c r="F92" s="5"/>
      <c r="G92" s="5"/>
    </row>
    <row r="93" spans="1:7" ht="12.75">
      <c r="A93" s="167" t="s">
        <v>66</v>
      </c>
      <c r="B93" s="86" t="s">
        <v>224</v>
      </c>
      <c r="C93" s="119"/>
      <c r="D93" s="122">
        <v>0</v>
      </c>
      <c r="E93" s="122">
        <v>0</v>
      </c>
      <c r="F93" s="5"/>
      <c r="G93" s="5"/>
    </row>
    <row r="94" spans="1:7" ht="12.75">
      <c r="A94" s="167" t="s">
        <v>67</v>
      </c>
      <c r="B94" s="44" t="s">
        <v>225</v>
      </c>
      <c r="C94" s="119"/>
      <c r="D94" s="64">
        <f>SUM(D92:D93)</f>
        <v>0</v>
      </c>
      <c r="E94" s="64">
        <f>SUM(E92:E93)</f>
        <v>0</v>
      </c>
      <c r="F94" s="5"/>
      <c r="G94" s="5"/>
    </row>
    <row r="95" spans="1:5" ht="12.75">
      <c r="A95" s="167"/>
      <c r="B95" s="20"/>
      <c r="C95" s="40"/>
      <c r="D95" s="16"/>
      <c r="E95" s="16"/>
    </row>
    <row r="96" spans="1:5" ht="12.75">
      <c r="A96" s="167"/>
      <c r="B96" s="19"/>
      <c r="C96" s="23"/>
      <c r="D96" s="16"/>
      <c r="E96" s="16"/>
    </row>
    <row r="97" spans="1:5" ht="12.75">
      <c r="A97" s="167"/>
      <c r="B97" s="24"/>
      <c r="C97" s="23"/>
      <c r="D97" s="16"/>
      <c r="E97" s="16"/>
    </row>
    <row r="98" spans="1:5" ht="12.75">
      <c r="A98" s="167"/>
      <c r="B98" s="19"/>
      <c r="C98" s="23"/>
      <c r="D98" s="16"/>
      <c r="E98" s="16"/>
    </row>
    <row r="99" spans="1:5" ht="12.75">
      <c r="A99" s="167"/>
      <c r="B99" s="19"/>
      <c r="C99" s="23"/>
      <c r="D99" s="16"/>
      <c r="E99" s="16"/>
    </row>
    <row r="100" spans="1:5" ht="12.75">
      <c r="A100" s="167"/>
      <c r="B100" s="19"/>
      <c r="C100" s="23"/>
      <c r="D100" s="16"/>
      <c r="E100" s="16"/>
    </row>
    <row r="101" spans="1:5" ht="12.75">
      <c r="A101" s="167"/>
      <c r="B101" s="19"/>
      <c r="C101" s="23"/>
      <c r="D101" s="16"/>
      <c r="E101" s="16"/>
    </row>
    <row r="102" spans="1:5" ht="12.75">
      <c r="A102" s="167"/>
      <c r="B102" s="19"/>
      <c r="C102" s="23"/>
      <c r="D102" s="16"/>
      <c r="E102" s="16"/>
    </row>
    <row r="103" spans="1:5" ht="12.75">
      <c r="A103" s="167"/>
      <c r="B103" s="19"/>
      <c r="C103" s="23"/>
      <c r="D103" s="16"/>
      <c r="E103" s="16"/>
    </row>
    <row r="104" spans="1:5" ht="12.75">
      <c r="A104" s="167"/>
      <c r="B104" s="19"/>
      <c r="C104" s="23"/>
      <c r="D104" s="16"/>
      <c r="E104" s="16"/>
    </row>
    <row r="105" ht="12.75">
      <c r="B105" s="19"/>
    </row>
  </sheetData>
  <sheetProtection password="FDAC" sheet="1"/>
  <protectedRanges>
    <protectedRange sqref="C10:E10 C12:E17 C19:E27 C30:E36 C37:C38 C39:E43 C44 C71 C74:E78 C89:C90 C91:E91 C92 C93:E93 C94 C48:E58 C60:E70 C80:E88" name="Rango1"/>
  </protectedRanges>
  <mergeCells count="5">
    <mergeCell ref="B1:E1"/>
    <mergeCell ref="B2:E2"/>
    <mergeCell ref="B3:E3"/>
    <mergeCell ref="B4:E4"/>
    <mergeCell ref="B5:E5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3" r:id="rId2"/>
  <rowBreaks count="1" manualBreakCount="1">
    <brk id="45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57"/>
  <sheetViews>
    <sheetView showGridLines="0" zoomScalePageLayoutView="0" workbookViewId="0" topLeftCell="F1">
      <selection activeCell="H6" sqref="H6:H7"/>
    </sheetView>
  </sheetViews>
  <sheetFormatPr defaultColWidth="11.421875" defaultRowHeight="12.75"/>
  <cols>
    <col min="1" max="1" width="2.00390625" style="159" customWidth="1"/>
    <col min="2" max="2" width="2.421875" style="0" bestFit="1" customWidth="1"/>
    <col min="3" max="3" width="49.8515625" style="0" bestFit="1" customWidth="1"/>
    <col min="4" max="9" width="10.7109375" style="0" customWidth="1"/>
    <col min="10" max="14" width="11.421875" style="0" customWidth="1"/>
    <col min="15" max="15" width="15.7109375" style="0" customWidth="1"/>
    <col min="16" max="17" width="12.8515625" style="0" customWidth="1"/>
    <col min="18" max="18" width="15.7109375" style="0" customWidth="1"/>
    <col min="19" max="19" width="12.8515625" style="3" customWidth="1"/>
    <col min="20" max="21" width="11.421875" style="3" customWidth="1"/>
    <col min="22" max="22" width="11.421875" style="0" customWidth="1"/>
    <col min="24" max="24" width="6.00390625" style="0" bestFit="1" customWidth="1"/>
  </cols>
  <sheetData>
    <row r="1" spans="2:22" ht="12.75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2:22" ht="12.75">
      <c r="B2" s="183" t="s">
        <v>212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12.75">
      <c r="B3" s="183" t="str">
        <f>'Est. Resultados'!B3</f>
        <v>Por los periodos terminados al 31 de Marzo del año 2012 y 2011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12.75">
      <c r="B4" s="183" t="str">
        <f>+'Situación Financiera'!B4</f>
        <v>(En miles de nuevos soles)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1"/>
      <c r="U5" s="91"/>
      <c r="V5" s="91"/>
    </row>
    <row r="6" spans="1:53" s="105" customFormat="1" ht="11.25">
      <c r="A6" s="200" t="s">
        <v>8</v>
      </c>
      <c r="B6" s="201"/>
      <c r="C6" s="202"/>
      <c r="D6" s="205" t="str">
        <f>'Situación Financiera'!G38</f>
        <v>Capital Emitido</v>
      </c>
      <c r="E6" s="186" t="str">
        <f>'Situación Financiera'!G39</f>
        <v>Primas de Emisión</v>
      </c>
      <c r="F6" s="186" t="str">
        <f>+'Situación Financiera'!G40</f>
        <v>Acciones de Inversión</v>
      </c>
      <c r="G6" s="186" t="s">
        <v>181</v>
      </c>
      <c r="H6" s="186" t="s">
        <v>235</v>
      </c>
      <c r="I6" s="192" t="str">
        <f>'Situación Financiera'!G43</f>
        <v>Resultados Acumulados</v>
      </c>
      <c r="J6" s="184" t="s">
        <v>234</v>
      </c>
      <c r="K6" s="184"/>
      <c r="L6" s="184"/>
      <c r="M6" s="184"/>
      <c r="N6" s="184"/>
      <c r="O6" s="184"/>
      <c r="P6" s="184"/>
      <c r="Q6" s="184"/>
      <c r="R6" s="184"/>
      <c r="S6" s="185"/>
      <c r="T6" s="190" t="s">
        <v>390</v>
      </c>
      <c r="U6" s="190" t="s">
        <v>396</v>
      </c>
      <c r="V6" s="190" t="s">
        <v>227</v>
      </c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</row>
    <row r="7" spans="1:53" s="105" customFormat="1" ht="78.75">
      <c r="A7" s="200"/>
      <c r="B7" s="203"/>
      <c r="C7" s="204"/>
      <c r="D7" s="206"/>
      <c r="E7" s="187"/>
      <c r="F7" s="187"/>
      <c r="G7" s="187"/>
      <c r="H7" s="187"/>
      <c r="I7" s="193"/>
      <c r="J7" s="148" t="s">
        <v>501</v>
      </c>
      <c r="K7" s="148" t="s">
        <v>502</v>
      </c>
      <c r="L7" s="148" t="s">
        <v>503</v>
      </c>
      <c r="M7" s="145" t="s">
        <v>213</v>
      </c>
      <c r="N7" s="148" t="s">
        <v>505</v>
      </c>
      <c r="O7" s="148" t="s">
        <v>504</v>
      </c>
      <c r="P7" s="145" t="s">
        <v>205</v>
      </c>
      <c r="Q7" s="148" t="s">
        <v>506</v>
      </c>
      <c r="R7" s="148" t="s">
        <v>442</v>
      </c>
      <c r="S7" s="146" t="s">
        <v>206</v>
      </c>
      <c r="T7" s="191"/>
      <c r="U7" s="191"/>
      <c r="V7" s="191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</row>
    <row r="8" spans="1:53" ht="12.75">
      <c r="A8" s="163" t="s">
        <v>68</v>
      </c>
      <c r="B8" s="196" t="str">
        <f>CONCATENATE("Saldos al 1ero. de enero de ",'Inf General'!C5-1)</f>
        <v>Saldos al 1ero. de enero de 2011</v>
      </c>
      <c r="C8" s="197"/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74">
        <f>SUM(J8:R8)</f>
        <v>0</v>
      </c>
      <c r="T8" s="74">
        <f>+D8+E8+F8+G8+H8+I8+S8</f>
        <v>0</v>
      </c>
      <c r="U8" s="124">
        <v>0</v>
      </c>
      <c r="V8" s="74">
        <f>+T8+U8</f>
        <v>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2.75">
      <c r="A9" s="163" t="s">
        <v>351</v>
      </c>
      <c r="B9" s="93" t="s">
        <v>76</v>
      </c>
      <c r="C9" s="94" t="s">
        <v>200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74">
        <f>SUM(J9:R9)</f>
        <v>0</v>
      </c>
      <c r="T9" s="74">
        <f>+D9+E9+F9+G9+H9+I9+S9</f>
        <v>0</v>
      </c>
      <c r="U9" s="124">
        <v>0</v>
      </c>
      <c r="V9" s="74">
        <f>+T9+U9</f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2.75">
      <c r="A10" s="163" t="s">
        <v>352</v>
      </c>
      <c r="B10" s="93" t="s">
        <v>77</v>
      </c>
      <c r="C10" s="94" t="s">
        <v>201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74">
        <f>SUM(J10:R10)</f>
        <v>0</v>
      </c>
      <c r="T10" s="74">
        <f>+D10+E10+F10+G10+H10+I10+S10</f>
        <v>0</v>
      </c>
      <c r="U10" s="124">
        <v>0</v>
      </c>
      <c r="V10" s="74">
        <f>+T10+U10</f>
        <v>0</v>
      </c>
      <c r="W10" s="31"/>
      <c r="X10" s="3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3" customFormat="1" ht="12.75">
      <c r="A11" s="163" t="s">
        <v>353</v>
      </c>
      <c r="B11" s="136" t="s">
        <v>78</v>
      </c>
      <c r="C11" s="95" t="s">
        <v>202</v>
      </c>
      <c r="D11" s="74">
        <f>D10+D9+D8</f>
        <v>0</v>
      </c>
      <c r="E11" s="74">
        <f aca="true" t="shared" si="0" ref="E11:U11">SUM(E8:E10)</f>
        <v>0</v>
      </c>
      <c r="F11" s="74">
        <f t="shared" si="0"/>
        <v>0</v>
      </c>
      <c r="G11" s="74">
        <f t="shared" si="0"/>
        <v>0</v>
      </c>
      <c r="H11" s="74">
        <f>SUM(H8:H10)</f>
        <v>0</v>
      </c>
      <c r="I11" s="74">
        <f>SUM(I8:I10)</f>
        <v>0</v>
      </c>
      <c r="J11" s="74">
        <f t="shared" si="0"/>
        <v>0</v>
      </c>
      <c r="K11" s="74">
        <f>SUM(K8:K10)</f>
        <v>0</v>
      </c>
      <c r="L11" s="74">
        <f t="shared" si="0"/>
        <v>0</v>
      </c>
      <c r="M11" s="74">
        <f t="shared" si="0"/>
        <v>0</v>
      </c>
      <c r="N11" s="74">
        <f>SUM(N8:N10)</f>
        <v>0</v>
      </c>
      <c r="O11" s="74">
        <f t="shared" si="0"/>
        <v>0</v>
      </c>
      <c r="P11" s="74">
        <f t="shared" si="0"/>
        <v>0</v>
      </c>
      <c r="Q11" s="74">
        <f>SUM(Q8:Q10)</f>
        <v>0</v>
      </c>
      <c r="R11" s="74">
        <f>SUM(R8:R10)</f>
        <v>0</v>
      </c>
      <c r="S11" s="74">
        <f t="shared" si="0"/>
        <v>0</v>
      </c>
      <c r="T11" s="74">
        <f>+D11+E11+F11+G11+H11+I11+S11</f>
        <v>0</v>
      </c>
      <c r="U11" s="74">
        <f t="shared" si="0"/>
        <v>0</v>
      </c>
      <c r="V11" s="74">
        <f>+T11+U11</f>
        <v>0</v>
      </c>
      <c r="W11" s="33"/>
      <c r="X11" s="33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 ht="12.75">
      <c r="A12" s="163"/>
      <c r="B12" s="103" t="s">
        <v>79</v>
      </c>
      <c r="C12" s="96" t="s">
        <v>203</v>
      </c>
      <c r="D12" s="10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98"/>
      <c r="T12" s="98"/>
      <c r="U12" s="98"/>
      <c r="V12" s="99"/>
      <c r="W12" s="31"/>
      <c r="X12" s="3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2.75">
      <c r="A13" s="163"/>
      <c r="B13" s="93" t="s">
        <v>80</v>
      </c>
      <c r="C13" s="94" t="s">
        <v>285</v>
      </c>
      <c r="D13" s="10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98"/>
      <c r="T13" s="98"/>
      <c r="U13" s="98"/>
      <c r="V13" s="99"/>
      <c r="W13" s="31"/>
      <c r="X13" s="3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2.75">
      <c r="A14" s="163" t="s">
        <v>354</v>
      </c>
      <c r="B14" s="93" t="s">
        <v>81</v>
      </c>
      <c r="C14" s="94" t="s">
        <v>228</v>
      </c>
      <c r="D14" s="100"/>
      <c r="E14" s="81"/>
      <c r="F14" s="81"/>
      <c r="G14" s="81"/>
      <c r="H14" s="81"/>
      <c r="I14" s="124">
        <v>0</v>
      </c>
      <c r="J14" s="81"/>
      <c r="K14" s="81"/>
      <c r="L14" s="81"/>
      <c r="M14" s="81"/>
      <c r="N14" s="81"/>
      <c r="O14" s="81"/>
      <c r="P14" s="81"/>
      <c r="Q14" s="81"/>
      <c r="R14" s="81"/>
      <c r="S14" s="98"/>
      <c r="T14" s="74">
        <f>+I14</f>
        <v>0</v>
      </c>
      <c r="U14" s="124">
        <v>0</v>
      </c>
      <c r="V14" s="74">
        <f aca="true" t="shared" si="1" ref="V14:V27">+T14+U14</f>
        <v>0</v>
      </c>
      <c r="W14" s="31"/>
      <c r="X14" s="3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2.75">
      <c r="A15" s="163" t="s">
        <v>355</v>
      </c>
      <c r="B15" s="93" t="s">
        <v>104</v>
      </c>
      <c r="C15" s="94" t="s">
        <v>229</v>
      </c>
      <c r="D15" s="100"/>
      <c r="E15" s="81"/>
      <c r="F15" s="81"/>
      <c r="G15" s="81"/>
      <c r="H15" s="81"/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74">
        <f>SUM(J15:R15)</f>
        <v>0</v>
      </c>
      <c r="T15" s="74">
        <f>+I15+S15</f>
        <v>0</v>
      </c>
      <c r="U15" s="124">
        <v>0</v>
      </c>
      <c r="V15" s="74">
        <f t="shared" si="1"/>
        <v>0</v>
      </c>
      <c r="W15" s="31"/>
      <c r="X15" s="3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2.75">
      <c r="A16" s="163" t="s">
        <v>356</v>
      </c>
      <c r="B16" s="136" t="s">
        <v>105</v>
      </c>
      <c r="C16" s="95" t="s">
        <v>236</v>
      </c>
      <c r="D16" s="102"/>
      <c r="E16" s="98"/>
      <c r="F16" s="98"/>
      <c r="G16" s="98"/>
      <c r="H16" s="98"/>
      <c r="I16" s="74">
        <f aca="true" t="shared" si="2" ref="I16:P16">SUM(I14:I15)</f>
        <v>0</v>
      </c>
      <c r="J16" s="74">
        <f t="shared" si="2"/>
        <v>0</v>
      </c>
      <c r="K16" s="74">
        <f>SUM(K14:K15)</f>
        <v>0</v>
      </c>
      <c r="L16" s="74">
        <f t="shared" si="2"/>
        <v>0</v>
      </c>
      <c r="M16" s="74">
        <f t="shared" si="2"/>
        <v>0</v>
      </c>
      <c r="N16" s="74">
        <f>SUM(N14:N15)</f>
        <v>0</v>
      </c>
      <c r="O16" s="74">
        <f t="shared" si="2"/>
        <v>0</v>
      </c>
      <c r="P16" s="74">
        <f t="shared" si="2"/>
        <v>0</v>
      </c>
      <c r="Q16" s="74">
        <f>SUM(Q14:Q15)</f>
        <v>0</v>
      </c>
      <c r="R16" s="74">
        <f>SUM(R14:R15)</f>
        <v>0</v>
      </c>
      <c r="S16" s="74">
        <f>SUM(J16:R16)</f>
        <v>0</v>
      </c>
      <c r="T16" s="74">
        <f>+D16+E16+F16+G16+H16+I16+S16</f>
        <v>0</v>
      </c>
      <c r="U16" s="74">
        <f>SUM(U14:U15)</f>
        <v>0</v>
      </c>
      <c r="V16" s="74">
        <f t="shared" si="1"/>
        <v>0</v>
      </c>
      <c r="W16" s="31"/>
      <c r="X16" s="2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2.75">
      <c r="A17" s="163" t="s">
        <v>69</v>
      </c>
      <c r="B17" s="93" t="s">
        <v>106</v>
      </c>
      <c r="C17" s="97" t="s">
        <v>204</v>
      </c>
      <c r="D17" s="100"/>
      <c r="E17" s="81"/>
      <c r="F17" s="81"/>
      <c r="G17" s="81"/>
      <c r="H17" s="124">
        <v>0</v>
      </c>
      <c r="I17" s="124">
        <v>0</v>
      </c>
      <c r="J17" s="81"/>
      <c r="K17" s="81"/>
      <c r="L17" s="81"/>
      <c r="M17" s="81"/>
      <c r="N17" s="81"/>
      <c r="O17" s="81"/>
      <c r="P17" s="81"/>
      <c r="Q17" s="81"/>
      <c r="R17" s="81"/>
      <c r="S17" s="98"/>
      <c r="T17" s="74">
        <f aca="true" t="shared" si="3" ref="T17:T24">+D17+E17+F17+G17+H17+I17</f>
        <v>0</v>
      </c>
      <c r="U17" s="124">
        <v>0</v>
      </c>
      <c r="V17" s="74">
        <f t="shared" si="1"/>
        <v>0</v>
      </c>
      <c r="W17" s="31"/>
      <c r="X17" s="3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2.75">
      <c r="A18" s="163" t="s">
        <v>70</v>
      </c>
      <c r="B18" s="93" t="s">
        <v>107</v>
      </c>
      <c r="C18" s="97" t="s">
        <v>514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98"/>
      <c r="T18" s="74">
        <f t="shared" si="3"/>
        <v>0</v>
      </c>
      <c r="U18" s="124">
        <v>0</v>
      </c>
      <c r="V18" s="74">
        <f t="shared" si="1"/>
        <v>0</v>
      </c>
      <c r="W18" s="31"/>
      <c r="X18" s="3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2.75">
      <c r="A19" s="163" t="s">
        <v>357</v>
      </c>
      <c r="B19" s="93" t="s">
        <v>108</v>
      </c>
      <c r="C19" s="97" t="s">
        <v>230</v>
      </c>
      <c r="D19" s="100"/>
      <c r="E19" s="124">
        <v>0</v>
      </c>
      <c r="F19" s="124">
        <v>0</v>
      </c>
      <c r="G19" s="124">
        <v>0</v>
      </c>
      <c r="H19" s="81"/>
      <c r="I19" s="124"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98"/>
      <c r="T19" s="74">
        <f t="shared" si="3"/>
        <v>0</v>
      </c>
      <c r="U19" s="124">
        <v>0</v>
      </c>
      <c r="V19" s="74">
        <f t="shared" si="1"/>
        <v>0</v>
      </c>
      <c r="W19" s="31"/>
      <c r="X19" s="3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2.75">
      <c r="A20" s="163" t="s">
        <v>358</v>
      </c>
      <c r="B20" s="93" t="s">
        <v>109</v>
      </c>
      <c r="C20" s="97" t="s">
        <v>231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81"/>
      <c r="K20" s="81"/>
      <c r="L20" s="81"/>
      <c r="M20" s="81"/>
      <c r="N20" s="81"/>
      <c r="O20" s="81"/>
      <c r="P20" s="81"/>
      <c r="Q20" s="81"/>
      <c r="R20" s="81"/>
      <c r="S20" s="98"/>
      <c r="T20" s="74">
        <f t="shared" si="3"/>
        <v>0</v>
      </c>
      <c r="U20" s="124">
        <v>0</v>
      </c>
      <c r="V20" s="74">
        <f t="shared" si="1"/>
        <v>0</v>
      </c>
      <c r="W20" s="31"/>
      <c r="X20" s="3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2.75">
      <c r="A21" s="163" t="s">
        <v>359</v>
      </c>
      <c r="B21" s="93" t="s">
        <v>110</v>
      </c>
      <c r="C21" s="97" t="s">
        <v>232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98"/>
      <c r="T21" s="74">
        <f t="shared" si="3"/>
        <v>0</v>
      </c>
      <c r="U21" s="124">
        <v>0</v>
      </c>
      <c r="V21" s="74">
        <f t="shared" si="1"/>
        <v>0</v>
      </c>
      <c r="W21" s="31"/>
      <c r="X21" s="3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8">
      <c r="A22" s="163" t="s">
        <v>360</v>
      </c>
      <c r="B22" s="93" t="s">
        <v>111</v>
      </c>
      <c r="C22" s="97" t="s">
        <v>534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98"/>
      <c r="T22" s="74">
        <f t="shared" si="3"/>
        <v>0</v>
      </c>
      <c r="U22" s="124">
        <v>0</v>
      </c>
      <c r="V22" s="74">
        <f t="shared" si="1"/>
        <v>0</v>
      </c>
      <c r="W22" s="31"/>
      <c r="X22" s="3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2.75">
      <c r="A23" s="163" t="s">
        <v>103</v>
      </c>
      <c r="B23" s="93" t="s">
        <v>143</v>
      </c>
      <c r="C23" s="97" t="s">
        <v>498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98"/>
      <c r="T23" s="74">
        <f t="shared" si="3"/>
        <v>0</v>
      </c>
      <c r="U23" s="124">
        <v>0</v>
      </c>
      <c r="V23" s="74">
        <f t="shared" si="1"/>
        <v>0</v>
      </c>
      <c r="W23" s="31"/>
      <c r="X23" s="3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24" ht="12.75">
      <c r="A24" s="163" t="s">
        <v>71</v>
      </c>
      <c r="B24" s="93" t="s">
        <v>237</v>
      </c>
      <c r="C24" s="97" t="s">
        <v>499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98"/>
      <c r="T24" s="74">
        <f t="shared" si="3"/>
        <v>0</v>
      </c>
      <c r="U24" s="124">
        <v>0</v>
      </c>
      <c r="V24" s="74">
        <f t="shared" si="1"/>
        <v>0</v>
      </c>
      <c r="W24" s="10"/>
      <c r="X24" s="10"/>
    </row>
    <row r="25" spans="1:24" ht="12.75">
      <c r="A25" s="163" t="s">
        <v>361</v>
      </c>
      <c r="B25" s="194" t="s">
        <v>500</v>
      </c>
      <c r="C25" s="195"/>
      <c r="D25" s="74">
        <f aca="true" t="shared" si="4" ref="D25:U25">SUM(D16:D24)</f>
        <v>0</v>
      </c>
      <c r="E25" s="74">
        <f t="shared" si="4"/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>SUM(K16:K24)</f>
        <v>0</v>
      </c>
      <c r="L25" s="74">
        <f t="shared" si="4"/>
        <v>0</v>
      </c>
      <c r="M25" s="74">
        <f t="shared" si="4"/>
        <v>0</v>
      </c>
      <c r="N25" s="74">
        <f>SUM(N16:N24)</f>
        <v>0</v>
      </c>
      <c r="O25" s="74">
        <f t="shared" si="4"/>
        <v>0</v>
      </c>
      <c r="P25" s="74">
        <f t="shared" si="4"/>
        <v>0</v>
      </c>
      <c r="Q25" s="74">
        <f>SUM(Q16:Q24)</f>
        <v>0</v>
      </c>
      <c r="R25" s="74">
        <f>SUM(R16:R24)</f>
        <v>0</v>
      </c>
      <c r="S25" s="74">
        <f>SUM(J25:R25)</f>
        <v>0</v>
      </c>
      <c r="T25" s="74">
        <f aca="true" t="shared" si="5" ref="T25:T30">+D25+E25+F25+G25+H25+I25+S25</f>
        <v>0</v>
      </c>
      <c r="U25" s="74">
        <f t="shared" si="4"/>
        <v>0</v>
      </c>
      <c r="V25" s="74">
        <f t="shared" si="1"/>
        <v>0</v>
      </c>
      <c r="W25" s="32"/>
      <c r="X25" s="10"/>
    </row>
    <row r="26" spans="1:22" s="3" customFormat="1" ht="12.75">
      <c r="A26" s="163" t="s">
        <v>72</v>
      </c>
      <c r="B26" s="198" t="str">
        <f>CONCATENATE("Saldos al ",'Inf General'!E7," de ",'Inf General'!C5-1)</f>
        <v>Saldos al 31 de Marzo de 2011</v>
      </c>
      <c r="C26" s="199"/>
      <c r="D26" s="74">
        <f aca="true" t="shared" si="6" ref="D26:S26">+D11+D25</f>
        <v>0</v>
      </c>
      <c r="E26" s="74">
        <f t="shared" si="6"/>
        <v>0</v>
      </c>
      <c r="F26" s="74">
        <f t="shared" si="6"/>
        <v>0</v>
      </c>
      <c r="G26" s="74">
        <f t="shared" si="6"/>
        <v>0</v>
      </c>
      <c r="H26" s="74">
        <f t="shared" si="6"/>
        <v>0</v>
      </c>
      <c r="I26" s="74">
        <f t="shared" si="6"/>
        <v>0</v>
      </c>
      <c r="J26" s="74">
        <f t="shared" si="6"/>
        <v>0</v>
      </c>
      <c r="K26" s="74">
        <f t="shared" si="6"/>
        <v>0</v>
      </c>
      <c r="L26" s="74">
        <f t="shared" si="6"/>
        <v>0</v>
      </c>
      <c r="M26" s="74">
        <f t="shared" si="6"/>
        <v>0</v>
      </c>
      <c r="N26" s="74">
        <f t="shared" si="6"/>
        <v>0</v>
      </c>
      <c r="O26" s="74">
        <f t="shared" si="6"/>
        <v>0</v>
      </c>
      <c r="P26" s="74">
        <f t="shared" si="6"/>
        <v>0</v>
      </c>
      <c r="Q26" s="74">
        <f t="shared" si="6"/>
        <v>0</v>
      </c>
      <c r="R26" s="74">
        <f t="shared" si="6"/>
        <v>0</v>
      </c>
      <c r="S26" s="74">
        <f t="shared" si="6"/>
        <v>0</v>
      </c>
      <c r="T26" s="74">
        <f t="shared" si="5"/>
        <v>0</v>
      </c>
      <c r="U26" s="74">
        <f>+U11+U25</f>
        <v>0</v>
      </c>
      <c r="V26" s="74">
        <f t="shared" si="1"/>
        <v>0</v>
      </c>
    </row>
    <row r="27" spans="1:23" ht="12.75">
      <c r="A27" s="163" t="s">
        <v>73</v>
      </c>
      <c r="B27" s="188" t="str">
        <f>CONCATENATE("Saldos al 1ero. de enero de ",'Inf General'!C5)</f>
        <v>Saldos al 1ero. de enero de 2012</v>
      </c>
      <c r="C27" s="189"/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74">
        <f>SUM(J27:R27)</f>
        <v>0</v>
      </c>
      <c r="T27" s="74">
        <f t="shared" si="5"/>
        <v>0</v>
      </c>
      <c r="U27" s="124">
        <v>0</v>
      </c>
      <c r="V27" s="74">
        <f t="shared" si="1"/>
        <v>0</v>
      </c>
      <c r="W27" s="17"/>
    </row>
    <row r="28" spans="1:53" ht="12.75">
      <c r="A28" s="163" t="s">
        <v>362</v>
      </c>
      <c r="B28" s="93" t="s">
        <v>76</v>
      </c>
      <c r="C28" s="94" t="s">
        <v>200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74">
        <f>SUM(J28:R28)</f>
        <v>0</v>
      </c>
      <c r="T28" s="74">
        <f t="shared" si="5"/>
        <v>0</v>
      </c>
      <c r="U28" s="124">
        <v>0</v>
      </c>
      <c r="V28" s="74">
        <f>+T28+U28</f>
        <v>0</v>
      </c>
      <c r="W28" s="31"/>
      <c r="X28" s="3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2.75">
      <c r="A29" s="163" t="s">
        <v>363</v>
      </c>
      <c r="B29" s="93" t="s">
        <v>77</v>
      </c>
      <c r="C29" s="94" t="s">
        <v>201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74">
        <f>SUM(J29:R29)</f>
        <v>0</v>
      </c>
      <c r="T29" s="74">
        <f t="shared" si="5"/>
        <v>0</v>
      </c>
      <c r="U29" s="124">
        <v>0</v>
      </c>
      <c r="V29" s="74">
        <f>+T29+U29</f>
        <v>0</v>
      </c>
      <c r="W29" s="31"/>
      <c r="X29" s="3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3" customFormat="1" ht="12.75">
      <c r="A30" s="163" t="s">
        <v>364</v>
      </c>
      <c r="B30" s="136" t="s">
        <v>78</v>
      </c>
      <c r="C30" s="95" t="s">
        <v>202</v>
      </c>
      <c r="D30" s="74">
        <f>D29+D28+D27</f>
        <v>0</v>
      </c>
      <c r="E30" s="74">
        <f>SUM(E27:E29)</f>
        <v>0</v>
      </c>
      <c r="F30" s="74">
        <f>SUM(F27:F29)</f>
        <v>0</v>
      </c>
      <c r="G30" s="74">
        <f>SUM(G27:G29)</f>
        <v>0</v>
      </c>
      <c r="H30" s="74">
        <f>SUM(H27:H29)</f>
        <v>0</v>
      </c>
      <c r="I30" s="74">
        <f>SUM(I27:I29)</f>
        <v>0</v>
      </c>
      <c r="J30" s="74">
        <f aca="true" t="shared" si="7" ref="J30:U30">SUM(J27:J29)</f>
        <v>0</v>
      </c>
      <c r="K30" s="74">
        <f>SUM(K27:K29)</f>
        <v>0</v>
      </c>
      <c r="L30" s="74">
        <f t="shared" si="7"/>
        <v>0</v>
      </c>
      <c r="M30" s="74">
        <f t="shared" si="7"/>
        <v>0</v>
      </c>
      <c r="N30" s="74">
        <f>SUM(N27:N29)</f>
        <v>0</v>
      </c>
      <c r="O30" s="74">
        <f t="shared" si="7"/>
        <v>0</v>
      </c>
      <c r="P30" s="74">
        <f t="shared" si="7"/>
        <v>0</v>
      </c>
      <c r="Q30" s="74">
        <f>SUM(Q27:Q29)</f>
        <v>0</v>
      </c>
      <c r="R30" s="74">
        <f>SUM(R27:R29)</f>
        <v>0</v>
      </c>
      <c r="S30" s="74">
        <f t="shared" si="7"/>
        <v>0</v>
      </c>
      <c r="T30" s="74">
        <f t="shared" si="5"/>
        <v>0</v>
      </c>
      <c r="U30" s="74">
        <f t="shared" si="7"/>
        <v>0</v>
      </c>
      <c r="V30" s="74">
        <f>+T30+U30</f>
        <v>0</v>
      </c>
      <c r="W30" s="33"/>
      <c r="X30" s="3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53" ht="12.75">
      <c r="A31" s="163"/>
      <c r="B31" s="103" t="s">
        <v>79</v>
      </c>
      <c r="C31" s="96" t="s">
        <v>203</v>
      </c>
      <c r="D31" s="10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8"/>
      <c r="T31" s="98"/>
      <c r="U31" s="98"/>
      <c r="V31" s="99"/>
      <c r="W31" s="31"/>
      <c r="X31" s="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2.75">
      <c r="A32" s="163"/>
      <c r="B32" s="93" t="s">
        <v>80</v>
      </c>
      <c r="C32" s="94" t="s">
        <v>285</v>
      </c>
      <c r="D32" s="10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8"/>
      <c r="T32" s="98"/>
      <c r="U32" s="98"/>
      <c r="V32" s="99"/>
      <c r="W32" s="31"/>
      <c r="X32" s="3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2.75">
      <c r="A33" s="163" t="s">
        <v>365</v>
      </c>
      <c r="B33" s="93" t="s">
        <v>81</v>
      </c>
      <c r="C33" s="94" t="s">
        <v>228</v>
      </c>
      <c r="D33" s="100"/>
      <c r="E33" s="81"/>
      <c r="F33" s="81"/>
      <c r="G33" s="81"/>
      <c r="H33" s="81"/>
      <c r="I33" s="124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98"/>
      <c r="T33" s="74">
        <f>+D33+E33+F33+G33+H33+I33+S33</f>
        <v>0</v>
      </c>
      <c r="U33" s="124">
        <v>0</v>
      </c>
      <c r="V33" s="74">
        <f aca="true" t="shared" si="8" ref="V33:V45">+T33+U33</f>
        <v>0</v>
      </c>
      <c r="W33" s="31"/>
      <c r="X33" s="3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2.75">
      <c r="A34" s="163" t="s">
        <v>366</v>
      </c>
      <c r="B34" s="93" t="s">
        <v>104</v>
      </c>
      <c r="C34" s="94" t="s">
        <v>229</v>
      </c>
      <c r="D34" s="100"/>
      <c r="E34" s="81"/>
      <c r="F34" s="81"/>
      <c r="G34" s="81"/>
      <c r="H34" s="81"/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74">
        <f>SUM(J34:R34)</f>
        <v>0</v>
      </c>
      <c r="T34" s="74">
        <f>+D34+E34+F34+G34+H34+I34+S34</f>
        <v>0</v>
      </c>
      <c r="U34" s="124">
        <v>0</v>
      </c>
      <c r="V34" s="74">
        <f t="shared" si="8"/>
        <v>0</v>
      </c>
      <c r="W34" s="31"/>
      <c r="X34" s="3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.75">
      <c r="A35" s="163" t="s">
        <v>367</v>
      </c>
      <c r="B35" s="136" t="s">
        <v>105</v>
      </c>
      <c r="C35" s="95" t="s">
        <v>236</v>
      </c>
      <c r="D35" s="102"/>
      <c r="E35" s="98"/>
      <c r="F35" s="98"/>
      <c r="G35" s="98"/>
      <c r="H35" s="98"/>
      <c r="I35" s="74">
        <f aca="true" t="shared" si="9" ref="I35:P35">SUM(I33:I34)</f>
        <v>0</v>
      </c>
      <c r="J35" s="74">
        <f t="shared" si="9"/>
        <v>0</v>
      </c>
      <c r="K35" s="74">
        <f>SUM(K33:K34)</f>
        <v>0</v>
      </c>
      <c r="L35" s="74">
        <f t="shared" si="9"/>
        <v>0</v>
      </c>
      <c r="M35" s="74">
        <f t="shared" si="9"/>
        <v>0</v>
      </c>
      <c r="N35" s="74">
        <f>SUM(N33:N34)</f>
        <v>0</v>
      </c>
      <c r="O35" s="74">
        <f t="shared" si="9"/>
        <v>0</v>
      </c>
      <c r="P35" s="74">
        <f t="shared" si="9"/>
        <v>0</v>
      </c>
      <c r="Q35" s="74">
        <f>SUM(Q33:Q34)</f>
        <v>0</v>
      </c>
      <c r="R35" s="74">
        <f>SUM(R33:R34)</f>
        <v>0</v>
      </c>
      <c r="S35" s="74">
        <f>SUM(J35:R35)</f>
        <v>0</v>
      </c>
      <c r="T35" s="74">
        <f>+D35+E35+F35+G35+H35+I35+S35</f>
        <v>0</v>
      </c>
      <c r="U35" s="74">
        <f>SUM(U33:U34)</f>
        <v>0</v>
      </c>
      <c r="V35" s="74">
        <f t="shared" si="8"/>
        <v>0</v>
      </c>
      <c r="W35" s="31"/>
      <c r="X35" s="2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.75">
      <c r="A36" s="163" t="s">
        <v>373</v>
      </c>
      <c r="B36" s="93" t="s">
        <v>106</v>
      </c>
      <c r="C36" s="97" t="s">
        <v>204</v>
      </c>
      <c r="D36" s="100"/>
      <c r="E36" s="81"/>
      <c r="F36" s="81"/>
      <c r="G36" s="81"/>
      <c r="H36" s="124">
        <v>0</v>
      </c>
      <c r="I36" s="124">
        <v>0</v>
      </c>
      <c r="J36" s="81"/>
      <c r="K36" s="81"/>
      <c r="L36" s="81"/>
      <c r="M36" s="81"/>
      <c r="N36" s="81"/>
      <c r="O36" s="81"/>
      <c r="P36" s="81"/>
      <c r="Q36" s="81"/>
      <c r="R36" s="81"/>
      <c r="S36" s="98"/>
      <c r="T36" s="74">
        <f aca="true" t="shared" si="10" ref="T36:T43">+D36+E36+F36+G36+H36+I36</f>
        <v>0</v>
      </c>
      <c r="U36" s="124">
        <v>0</v>
      </c>
      <c r="V36" s="74">
        <f t="shared" si="8"/>
        <v>0</v>
      </c>
      <c r="W36" s="31"/>
      <c r="X36" s="3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75">
      <c r="A37" s="163" t="s">
        <v>374</v>
      </c>
      <c r="B37" s="93" t="s">
        <v>107</v>
      </c>
      <c r="C37" s="97" t="s">
        <v>514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81"/>
      <c r="K37" s="81"/>
      <c r="L37" s="81"/>
      <c r="M37" s="81"/>
      <c r="N37" s="81"/>
      <c r="O37" s="81"/>
      <c r="P37" s="81"/>
      <c r="Q37" s="81"/>
      <c r="R37" s="81"/>
      <c r="S37" s="98"/>
      <c r="T37" s="74">
        <f t="shared" si="10"/>
        <v>0</v>
      </c>
      <c r="U37" s="124">
        <v>0</v>
      </c>
      <c r="V37" s="74">
        <f t="shared" si="8"/>
        <v>0</v>
      </c>
      <c r="W37" s="31"/>
      <c r="X37" s="3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75">
      <c r="A38" s="163" t="s">
        <v>368</v>
      </c>
      <c r="B38" s="93" t="s">
        <v>108</v>
      </c>
      <c r="C38" s="97" t="s">
        <v>230</v>
      </c>
      <c r="D38" s="100"/>
      <c r="E38" s="128">
        <v>0</v>
      </c>
      <c r="F38" s="128">
        <v>0</v>
      </c>
      <c r="G38" s="128">
        <v>0</v>
      </c>
      <c r="H38" s="81"/>
      <c r="I38" s="124">
        <v>0</v>
      </c>
      <c r="J38" s="81"/>
      <c r="K38" s="81"/>
      <c r="L38" s="81"/>
      <c r="M38" s="81"/>
      <c r="N38" s="81"/>
      <c r="O38" s="81"/>
      <c r="P38" s="81"/>
      <c r="Q38" s="81"/>
      <c r="R38" s="81"/>
      <c r="S38" s="98"/>
      <c r="T38" s="74">
        <f t="shared" si="10"/>
        <v>0</v>
      </c>
      <c r="U38" s="124">
        <v>0</v>
      </c>
      <c r="V38" s="74">
        <f t="shared" si="8"/>
        <v>0</v>
      </c>
      <c r="W38" s="31"/>
      <c r="X38" s="3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2.75">
      <c r="A39" s="163" t="s">
        <v>369</v>
      </c>
      <c r="B39" s="93" t="s">
        <v>109</v>
      </c>
      <c r="C39" s="97" t="s">
        <v>231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81"/>
      <c r="K39" s="81"/>
      <c r="L39" s="81"/>
      <c r="M39" s="81"/>
      <c r="N39" s="81"/>
      <c r="O39" s="81"/>
      <c r="P39" s="81"/>
      <c r="Q39" s="81"/>
      <c r="R39" s="81"/>
      <c r="S39" s="98"/>
      <c r="T39" s="74">
        <f t="shared" si="10"/>
        <v>0</v>
      </c>
      <c r="U39" s="124">
        <v>0</v>
      </c>
      <c r="V39" s="74">
        <f t="shared" si="8"/>
        <v>0</v>
      </c>
      <c r="W39" s="31"/>
      <c r="X39" s="3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2.75">
      <c r="A40" s="163" t="s">
        <v>370</v>
      </c>
      <c r="B40" s="93" t="s">
        <v>110</v>
      </c>
      <c r="C40" s="97" t="s">
        <v>232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81"/>
      <c r="K40" s="81"/>
      <c r="L40" s="81"/>
      <c r="M40" s="81"/>
      <c r="N40" s="81"/>
      <c r="O40" s="81"/>
      <c r="P40" s="81"/>
      <c r="Q40" s="81"/>
      <c r="R40" s="81"/>
      <c r="S40" s="98"/>
      <c r="T40" s="74">
        <f t="shared" si="10"/>
        <v>0</v>
      </c>
      <c r="U40" s="124">
        <v>0</v>
      </c>
      <c r="V40" s="74">
        <f t="shared" si="8"/>
        <v>0</v>
      </c>
      <c r="W40" s="31"/>
      <c r="X40" s="3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8">
      <c r="A41" s="163" t="s">
        <v>371</v>
      </c>
      <c r="B41" s="93" t="s">
        <v>111</v>
      </c>
      <c r="C41" s="97" t="s">
        <v>534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81"/>
      <c r="K41" s="81"/>
      <c r="L41" s="81"/>
      <c r="M41" s="81"/>
      <c r="N41" s="81"/>
      <c r="O41" s="81"/>
      <c r="P41" s="81"/>
      <c r="Q41" s="81"/>
      <c r="R41" s="81"/>
      <c r="S41" s="98"/>
      <c r="T41" s="74">
        <f t="shared" si="10"/>
        <v>0</v>
      </c>
      <c r="U41" s="124">
        <v>0</v>
      </c>
      <c r="V41" s="74">
        <f t="shared" si="8"/>
        <v>0</v>
      </c>
      <c r="W41" s="31"/>
      <c r="X41" s="3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2.75">
      <c r="A42" s="163" t="s">
        <v>375</v>
      </c>
      <c r="B42" s="93" t="s">
        <v>143</v>
      </c>
      <c r="C42" s="97" t="s">
        <v>498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98"/>
      <c r="T42" s="74">
        <f t="shared" si="10"/>
        <v>0</v>
      </c>
      <c r="U42" s="124">
        <v>0</v>
      </c>
      <c r="V42" s="74">
        <f t="shared" si="8"/>
        <v>0</v>
      </c>
      <c r="W42" s="31"/>
      <c r="X42" s="3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24" ht="12.75">
      <c r="A43" s="163" t="s">
        <v>376</v>
      </c>
      <c r="B43" s="93" t="s">
        <v>237</v>
      </c>
      <c r="C43" s="97" t="s">
        <v>499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81"/>
      <c r="K43" s="81"/>
      <c r="L43" s="81"/>
      <c r="M43" s="81"/>
      <c r="N43" s="81"/>
      <c r="O43" s="81"/>
      <c r="P43" s="81"/>
      <c r="Q43" s="81"/>
      <c r="R43" s="81"/>
      <c r="S43" s="98"/>
      <c r="T43" s="74">
        <f t="shared" si="10"/>
        <v>0</v>
      </c>
      <c r="U43" s="124">
        <v>0</v>
      </c>
      <c r="V43" s="74">
        <f t="shared" si="8"/>
        <v>0</v>
      </c>
      <c r="W43" s="10"/>
      <c r="X43" s="10"/>
    </row>
    <row r="44" spans="1:24" ht="12.75">
      <c r="A44" s="163" t="s">
        <v>372</v>
      </c>
      <c r="B44" s="194" t="s">
        <v>500</v>
      </c>
      <c r="C44" s="195"/>
      <c r="D44" s="74">
        <f aca="true" t="shared" si="11" ref="D44:U44">SUM(D35:D43)</f>
        <v>0</v>
      </c>
      <c r="E44" s="74">
        <f t="shared" si="11"/>
        <v>0</v>
      </c>
      <c r="F44" s="74">
        <f t="shared" si="11"/>
        <v>0</v>
      </c>
      <c r="G44" s="74">
        <f t="shared" si="11"/>
        <v>0</v>
      </c>
      <c r="H44" s="74">
        <f t="shared" si="11"/>
        <v>0</v>
      </c>
      <c r="I44" s="74">
        <f t="shared" si="11"/>
        <v>0</v>
      </c>
      <c r="J44" s="74">
        <f t="shared" si="11"/>
        <v>0</v>
      </c>
      <c r="K44" s="74">
        <f>SUM(K35:K43)</f>
        <v>0</v>
      </c>
      <c r="L44" s="74">
        <f t="shared" si="11"/>
        <v>0</v>
      </c>
      <c r="M44" s="74">
        <f t="shared" si="11"/>
        <v>0</v>
      </c>
      <c r="N44" s="74">
        <f>SUM(N35:N43)</f>
        <v>0</v>
      </c>
      <c r="O44" s="74">
        <f t="shared" si="11"/>
        <v>0</v>
      </c>
      <c r="P44" s="74">
        <f t="shared" si="11"/>
        <v>0</v>
      </c>
      <c r="Q44" s="74">
        <f>SUM(Q35:Q43)</f>
        <v>0</v>
      </c>
      <c r="R44" s="74">
        <f>SUM(R35:R43)</f>
        <v>0</v>
      </c>
      <c r="S44" s="74">
        <f t="shared" si="11"/>
        <v>0</v>
      </c>
      <c r="T44" s="74">
        <f>+D44+E44+F44+G44+H44+I44+S44</f>
        <v>0</v>
      </c>
      <c r="U44" s="74">
        <f t="shared" si="11"/>
        <v>0</v>
      </c>
      <c r="V44" s="74">
        <f t="shared" si="8"/>
        <v>0</v>
      </c>
      <c r="W44" s="32"/>
      <c r="X44" s="10"/>
    </row>
    <row r="45" spans="1:22" s="3" customFormat="1" ht="12.75">
      <c r="A45" s="163" t="s">
        <v>74</v>
      </c>
      <c r="B45" s="188" t="str">
        <f>CONCATENATE("Saldos al ",'Inf General'!E7," de ",'Inf General'!C5)</f>
        <v>Saldos al 31 de Marzo de 2012</v>
      </c>
      <c r="C45" s="189"/>
      <c r="D45" s="74">
        <f aca="true" t="shared" si="12" ref="D45:S45">D44+D30</f>
        <v>0</v>
      </c>
      <c r="E45" s="74">
        <f t="shared" si="12"/>
        <v>0</v>
      </c>
      <c r="F45" s="74">
        <f t="shared" si="12"/>
        <v>0</v>
      </c>
      <c r="G45" s="74">
        <f t="shared" si="12"/>
        <v>0</v>
      </c>
      <c r="H45" s="74">
        <f t="shared" si="12"/>
        <v>0</v>
      </c>
      <c r="I45" s="74">
        <f t="shared" si="12"/>
        <v>0</v>
      </c>
      <c r="J45" s="74">
        <f t="shared" si="12"/>
        <v>0</v>
      </c>
      <c r="K45" s="74">
        <f t="shared" si="12"/>
        <v>0</v>
      </c>
      <c r="L45" s="74">
        <f t="shared" si="12"/>
        <v>0</v>
      </c>
      <c r="M45" s="74">
        <f t="shared" si="12"/>
        <v>0</v>
      </c>
      <c r="N45" s="74">
        <f t="shared" si="12"/>
        <v>0</v>
      </c>
      <c r="O45" s="74">
        <f t="shared" si="12"/>
        <v>0</v>
      </c>
      <c r="P45" s="74">
        <f t="shared" si="12"/>
        <v>0</v>
      </c>
      <c r="Q45" s="74">
        <f t="shared" si="12"/>
        <v>0</v>
      </c>
      <c r="R45" s="74">
        <f t="shared" si="12"/>
        <v>0</v>
      </c>
      <c r="S45" s="74">
        <f t="shared" si="12"/>
        <v>0</v>
      </c>
      <c r="T45" s="74">
        <f>+D45+E45+F45+G45+H45+I45+S45</f>
        <v>0</v>
      </c>
      <c r="U45" s="74">
        <f>U44+U30</f>
        <v>0</v>
      </c>
      <c r="V45" s="74">
        <f t="shared" si="8"/>
        <v>0</v>
      </c>
    </row>
    <row r="46" spans="1:22" ht="12.75">
      <c r="A46" s="16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5"/>
      <c r="T46" s="35"/>
      <c r="U46" s="35"/>
      <c r="V46" s="8"/>
    </row>
    <row r="47" spans="1:22" ht="12.75">
      <c r="A47" s="16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5"/>
      <c r="T47" s="35"/>
      <c r="U47" s="35"/>
      <c r="V47" s="6"/>
    </row>
    <row r="48" spans="1:22" ht="12.75">
      <c r="A48" s="16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5"/>
      <c r="T48" s="35"/>
      <c r="U48" s="35"/>
      <c r="V48" s="6"/>
    </row>
    <row r="49" spans="1:22" ht="12.75">
      <c r="A49" s="16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5"/>
      <c r="T49" s="35"/>
      <c r="U49" s="35"/>
      <c r="V49" s="6"/>
    </row>
    <row r="50" spans="1:22" ht="12.75">
      <c r="A50" s="16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35"/>
      <c r="T50" s="35"/>
      <c r="U50" s="35"/>
      <c r="V50" s="6"/>
    </row>
    <row r="51" spans="1:22" ht="12.75">
      <c r="A51" s="16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35"/>
      <c r="T51" s="35"/>
      <c r="U51" s="35"/>
      <c r="V51" s="6"/>
    </row>
    <row r="52" spans="1:22" ht="12.75">
      <c r="A52" s="16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5"/>
      <c r="T52" s="35"/>
      <c r="U52" s="35"/>
      <c r="V52" s="6"/>
    </row>
    <row r="53" spans="1:22" ht="12.75">
      <c r="A53" s="16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35"/>
      <c r="T53" s="35"/>
      <c r="U53" s="35"/>
      <c r="V53" s="6"/>
    </row>
    <row r="54" ht="12.75">
      <c r="A54" s="161"/>
    </row>
    <row r="55" ht="12.75">
      <c r="A55" s="161"/>
    </row>
    <row r="56" ht="12.75">
      <c r="A56" s="161"/>
    </row>
    <row r="57" ht="12.75">
      <c r="A57" s="161"/>
    </row>
  </sheetData>
  <sheetProtection password="FDAC" sheet="1"/>
  <protectedRanges>
    <protectedRange sqref="D8:R10 U8:U10 I14 I15:R15 U14:U15 H17:I17 D18:I18 E19:G19 D20:I24 U17:U24 D27:R29 U27:U29 I33 I34:R34 U33:U34 H36:I36 D37:I37 E38:G38 I38 D39:I43 U36:U43" name="Rango1"/>
  </protectedRanges>
  <mergeCells count="22">
    <mergeCell ref="B45:C45"/>
    <mergeCell ref="A6:A7"/>
    <mergeCell ref="B6:C7"/>
    <mergeCell ref="B25:C25"/>
    <mergeCell ref="H6:H7"/>
    <mergeCell ref="D6:D7"/>
    <mergeCell ref="B27:C27"/>
    <mergeCell ref="T6:T7"/>
    <mergeCell ref="U6:U7"/>
    <mergeCell ref="I6:I7"/>
    <mergeCell ref="B44:C44"/>
    <mergeCell ref="B8:C8"/>
    <mergeCell ref="B26:C26"/>
    <mergeCell ref="G6:G7"/>
    <mergeCell ref="B1:V1"/>
    <mergeCell ref="B2:V2"/>
    <mergeCell ref="B3:V3"/>
    <mergeCell ref="B4:V4"/>
    <mergeCell ref="J6:S6"/>
    <mergeCell ref="F6:F7"/>
    <mergeCell ref="E6:E7"/>
    <mergeCell ref="V6:V7"/>
  </mergeCells>
  <printOptions horizontalCentered="1"/>
  <pageMargins left="0.2362204724409449" right="0.2362204724409449" top="0.5118110236220472" bottom="0.984251968503937" header="0" footer="0"/>
  <pageSetup horizontalDpi="300" verticalDpi="300" orientation="landscape" paperSize="9" scale="67" r:id="rId2"/>
  <ignoredErrors>
    <ignoredError sqref="S8 S9:S10 S28:S29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7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13.421875" style="0" customWidth="1"/>
    <col min="3" max="3" width="7.00390625" style="0" customWidth="1"/>
    <col min="4" max="4" width="47.7109375" style="0" customWidth="1"/>
    <col min="5" max="5" width="7.8515625" style="0" customWidth="1"/>
    <col min="6" max="6" width="15.7109375" style="0" customWidth="1"/>
  </cols>
  <sheetData>
    <row r="1" spans="1:6" ht="57" customHeight="1" thickBot="1">
      <c r="A1" s="176" t="s">
        <v>553</v>
      </c>
      <c r="B1" s="177"/>
      <c r="C1" s="177"/>
      <c r="D1" s="177"/>
      <c r="E1" s="177"/>
      <c r="F1" s="178"/>
    </row>
    <row r="3" spans="2:5" ht="15">
      <c r="B3" s="174"/>
      <c r="C3" s="179" t="s">
        <v>541</v>
      </c>
      <c r="D3" s="179"/>
      <c r="E3" s="174"/>
    </row>
    <row r="4" spans="2:5" ht="15">
      <c r="B4" s="174"/>
      <c r="C4" s="179" t="s">
        <v>542</v>
      </c>
      <c r="D4" s="179"/>
      <c r="E4" s="174"/>
    </row>
    <row r="5" spans="2:5" ht="15">
      <c r="B5" s="174"/>
      <c r="C5" s="179" t="s">
        <v>551</v>
      </c>
      <c r="D5" s="179"/>
      <c r="E5" s="174"/>
    </row>
    <row r="6" spans="2:5" ht="5.25" customHeight="1" thickBot="1">
      <c r="B6" s="174"/>
      <c r="C6" s="174"/>
      <c r="D6" s="174"/>
      <c r="E6" s="175"/>
    </row>
    <row r="7" spans="2:5" ht="18" customHeight="1" thickTop="1">
      <c r="B7" s="174"/>
      <c r="C7" s="156"/>
      <c r="D7" s="207" t="s">
        <v>543</v>
      </c>
      <c r="E7" s="174"/>
    </row>
    <row r="8" spans="2:5" ht="18" customHeight="1">
      <c r="B8" s="174"/>
      <c r="C8" s="157" t="s">
        <v>544</v>
      </c>
      <c r="D8" s="208" t="s">
        <v>154</v>
      </c>
      <c r="E8" s="174"/>
    </row>
    <row r="9" spans="2:5" ht="18" customHeight="1">
      <c r="B9" s="174"/>
      <c r="C9" s="157" t="s">
        <v>545</v>
      </c>
      <c r="D9" s="208" t="s">
        <v>183</v>
      </c>
      <c r="E9" s="174"/>
    </row>
    <row r="10" spans="2:5" ht="18" customHeight="1">
      <c r="B10" s="174"/>
      <c r="C10" s="157" t="s">
        <v>546</v>
      </c>
      <c r="D10" s="208" t="s">
        <v>195</v>
      </c>
      <c r="E10" s="174"/>
    </row>
    <row r="11" spans="2:5" ht="18" customHeight="1">
      <c r="B11" s="174"/>
      <c r="C11" s="157" t="s">
        <v>547</v>
      </c>
      <c r="D11" s="208" t="s">
        <v>548</v>
      </c>
      <c r="E11" s="174"/>
    </row>
    <row r="12" spans="2:5" ht="18" customHeight="1">
      <c r="B12" s="174"/>
      <c r="C12" s="157"/>
      <c r="D12" s="208" t="s">
        <v>549</v>
      </c>
      <c r="E12" s="174"/>
    </row>
    <row r="13" spans="2:5" ht="18" customHeight="1">
      <c r="B13" s="174"/>
      <c r="C13" s="157" t="s">
        <v>550</v>
      </c>
      <c r="D13" s="208" t="s">
        <v>331</v>
      </c>
      <c r="E13" s="174"/>
    </row>
    <row r="14" spans="2:5" ht="15.75" thickBot="1">
      <c r="B14" s="174"/>
      <c r="C14" s="158"/>
      <c r="D14" s="158"/>
      <c r="E14" s="174"/>
    </row>
    <row r="15" spans="2:5" ht="15.75" thickTop="1">
      <c r="B15" s="174"/>
      <c r="C15" s="174"/>
      <c r="D15" s="174"/>
      <c r="E15" s="174"/>
    </row>
  </sheetData>
  <sheetProtection password="FDAC" sheet="1"/>
  <mergeCells count="4">
    <mergeCell ref="A1:F1"/>
    <mergeCell ref="C3:D3"/>
    <mergeCell ref="C4:D4"/>
    <mergeCell ref="C5:D5"/>
  </mergeCells>
  <hyperlinks>
    <hyperlink ref="D8" location="'Situación Financiera'!A1" display="Estado de Situación Financiera"/>
    <hyperlink ref="D9" location="'Est. Resultados'!A1" display="Estado de Resultados"/>
    <hyperlink ref="D10" location="'Resultados Integrales'!A1" display="Estado de Resultados Integrales"/>
    <hyperlink ref="D11" location="'Estado Flujos de Efectivo MD'!A1" display="Estado de Flujos de Efectivo  Método Directo"/>
    <hyperlink ref="D12" location="'Estado Flujos de Efectivo MI'!A1" display="Estado de Flujos de Efectivo Método Indirecto"/>
    <hyperlink ref="D13" location="'Cambios Patrimonio'!A1" display="Estado de Cambios en el Patrimonio"/>
    <hyperlink ref="D7" location="'Inf General'!A1" display="Información General"/>
  </hyperlinks>
  <printOptions/>
  <pageMargins left="0.7" right="0.7" top="0.75" bottom="0.75" header="0.3" footer="0.3"/>
  <pageSetup horizontalDpi="600" verticalDpi="600" orientation="portrait" paperSize="9" r:id="rId2"/>
  <headerFooter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41.28125" style="0" customWidth="1"/>
    <col min="3" max="3" width="42.140625" style="0" customWidth="1"/>
    <col min="4" max="4" width="47.8515625" style="0" customWidth="1"/>
    <col min="5" max="5" width="12.00390625" style="0" bestFit="1" customWidth="1"/>
    <col min="6" max="6" width="10.7109375" style="0" bestFit="1" customWidth="1"/>
  </cols>
  <sheetData>
    <row r="1" spans="2:5" ht="18.75" customHeight="1">
      <c r="B1" s="181" t="s">
        <v>552</v>
      </c>
      <c r="C1" s="181"/>
      <c r="D1" s="181"/>
      <c r="E1" s="15"/>
    </row>
    <row r="2" spans="2:4" ht="16.5" customHeight="1">
      <c r="B2" s="180" t="s">
        <v>6</v>
      </c>
      <c r="C2" s="180"/>
      <c r="D2" s="180"/>
    </row>
    <row r="3" spans="2:4" s="17" customFormat="1" ht="12.75">
      <c r="B3" s="106"/>
      <c r="C3" s="101"/>
      <c r="D3" s="101"/>
    </row>
    <row r="4" spans="2:6" ht="15" customHeight="1">
      <c r="B4" s="45" t="s">
        <v>82</v>
      </c>
      <c r="C4" s="116"/>
      <c r="D4" s="109" t="s">
        <v>404</v>
      </c>
      <c r="E4" s="159"/>
      <c r="F4" s="159"/>
    </row>
    <row r="5" spans="2:6" ht="15" customHeight="1">
      <c r="B5" s="45" t="s">
        <v>83</v>
      </c>
      <c r="C5" s="116" t="s">
        <v>507</v>
      </c>
      <c r="D5" s="109" t="s">
        <v>405</v>
      </c>
      <c r="E5" s="159"/>
      <c r="F5" s="159"/>
    </row>
    <row r="6" spans="2:6" ht="25.5">
      <c r="B6" s="132" t="s">
        <v>84</v>
      </c>
      <c r="C6" s="116" t="s">
        <v>407</v>
      </c>
      <c r="D6" s="135" t="s">
        <v>412</v>
      </c>
      <c r="E6" s="173" t="s">
        <v>410</v>
      </c>
      <c r="F6" s="173" t="s">
        <v>411</v>
      </c>
    </row>
    <row r="7" spans="2:6" ht="33.75">
      <c r="B7" s="132" t="s">
        <v>409</v>
      </c>
      <c r="C7" s="131">
        <v>1</v>
      </c>
      <c r="D7" s="130" t="s">
        <v>408</v>
      </c>
      <c r="E7" s="164" t="str">
        <f>IF(C7=1,"31 de Marzo",IF(C7=2,"30 de Junio",IF(C7=3,"30 de Setiembre",IF(C7=4,"31 de Diciembre"))))</f>
        <v>31 de Marzo</v>
      </c>
      <c r="F7" s="164" t="str">
        <f>IF(C7=1,"1 de Enero",IF(C7=2,"1 de Abril",IF(C7=3,"1 de Julio",IF(C7=4,"1 de Octubre"))))</f>
        <v>1 de Enero</v>
      </c>
    </row>
    <row r="8" spans="2:6" ht="26.25" customHeight="1">
      <c r="B8" s="132" t="s">
        <v>406</v>
      </c>
      <c r="C8" s="117"/>
      <c r="D8" s="109" t="s">
        <v>87</v>
      </c>
      <c r="E8" s="159"/>
      <c r="F8" s="159"/>
    </row>
    <row r="9" spans="2:6" ht="15" customHeight="1">
      <c r="B9" s="45" t="s">
        <v>85</v>
      </c>
      <c r="C9" s="116"/>
      <c r="D9" s="109" t="s">
        <v>405</v>
      </c>
      <c r="E9" s="17"/>
      <c r="F9" s="17"/>
    </row>
    <row r="10" spans="2:4" ht="18" customHeight="1">
      <c r="B10" s="45" t="s">
        <v>112</v>
      </c>
      <c r="C10" s="115">
        <v>1</v>
      </c>
      <c r="D10" s="110" t="s">
        <v>115</v>
      </c>
    </row>
    <row r="11" spans="2:4" ht="22.5">
      <c r="B11" s="45" t="s">
        <v>117</v>
      </c>
      <c r="C11" s="116">
        <v>1</v>
      </c>
      <c r="D11" s="110" t="s">
        <v>116</v>
      </c>
    </row>
    <row r="12" spans="2:4" ht="15" customHeight="1">
      <c r="B12" s="45" t="s">
        <v>537</v>
      </c>
      <c r="C12" s="116"/>
      <c r="D12" s="109" t="s">
        <v>538</v>
      </c>
    </row>
    <row r="13" ht="12.75">
      <c r="D13" s="10"/>
    </row>
    <row r="14" ht="12.75">
      <c r="D14" s="10"/>
    </row>
    <row r="15" ht="12.75">
      <c r="D15" s="10"/>
    </row>
    <row r="16" ht="12.75">
      <c r="D16" s="10"/>
    </row>
    <row r="17" ht="12.75">
      <c r="D17" s="10"/>
    </row>
    <row r="28" ht="12.75">
      <c r="B28" s="38"/>
    </row>
  </sheetData>
  <sheetProtection password="FDAC" sheet="1" selectLockedCells="1"/>
  <protectedRanges>
    <protectedRange sqref="C10" name="Rango2"/>
    <protectedRange sqref="C4:C12" name="Rango01"/>
  </protectedRanges>
  <mergeCells count="2">
    <mergeCell ref="B2:D2"/>
    <mergeCell ref="B1:D1"/>
  </mergeCells>
  <dataValidations count="1">
    <dataValidation type="list" showInputMessage="1" showErrorMessage="1" promptTitle="Periodo a reportar" prompt="Seleccione 1,2,3 o 4 para indicar el periodo a reportar" errorTitle="Valor incorrecto" error="Los valores aceptados son 1,2,3 o 4" sqref="C7">
      <formula1>"1,2,3,4"</formula1>
    </dataValidation>
  </dataValidations>
  <printOptions horizontalCentered="1"/>
  <pageMargins left="0.75" right="0.75" top="0.7874015748031497" bottom="1" header="0" footer="0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="85" zoomScaleNormal="85" zoomScalePageLayoutView="0" workbookViewId="0" topLeftCell="A1">
      <selection activeCell="B1" sqref="B1:J1"/>
    </sheetView>
  </sheetViews>
  <sheetFormatPr defaultColWidth="11.421875" defaultRowHeight="12.75"/>
  <cols>
    <col min="1" max="1" width="1.8515625" style="159" customWidth="1"/>
    <col min="2" max="2" width="57.140625" style="0" customWidth="1"/>
    <col min="3" max="3" width="7.140625" style="0" customWidth="1"/>
    <col min="4" max="5" width="10.7109375" style="0" customWidth="1"/>
    <col min="6" max="6" width="3.7109375" style="0" customWidth="1"/>
    <col min="7" max="7" width="57.140625" style="0" customWidth="1"/>
    <col min="8" max="8" width="7.140625" style="0" customWidth="1"/>
    <col min="9" max="10" width="10.7109375" style="0" customWidth="1"/>
    <col min="11" max="11" width="8.57421875" style="159" customWidth="1"/>
  </cols>
  <sheetData>
    <row r="1" spans="2:10" ht="12.75">
      <c r="B1" s="182"/>
      <c r="C1" s="182"/>
      <c r="D1" s="182"/>
      <c r="E1" s="182"/>
      <c r="F1" s="182"/>
      <c r="G1" s="182"/>
      <c r="H1" s="182"/>
      <c r="I1" s="182"/>
      <c r="J1" s="182"/>
    </row>
    <row r="2" spans="2:10" ht="12.75">
      <c r="B2" s="182" t="s">
        <v>154</v>
      </c>
      <c r="C2" s="182"/>
      <c r="D2" s="182"/>
      <c r="E2" s="182"/>
      <c r="F2" s="182"/>
      <c r="G2" s="182"/>
      <c r="H2" s="182"/>
      <c r="I2" s="182"/>
      <c r="J2" s="182"/>
    </row>
    <row r="3" spans="2:11" ht="12.75">
      <c r="B3" s="182" t="str">
        <f>CONCATENATE("Al ",'Inf General'!E7," del año ",'Inf General'!C5," y 31 de Diciembre del año ",'Inf General'!C5-1)</f>
        <v>Al 31 de Marzo del año 2012 y 31 de Diciembre del año 2011</v>
      </c>
      <c r="C3" s="182"/>
      <c r="D3" s="182"/>
      <c r="E3" s="182"/>
      <c r="F3" s="182"/>
      <c r="G3" s="182"/>
      <c r="H3" s="182"/>
      <c r="I3" s="182"/>
      <c r="J3" s="182"/>
      <c r="K3" s="164"/>
    </row>
    <row r="4" spans="2:10" ht="12.75">
      <c r="B4" s="182" t="str">
        <f>TipoMoneda!A8</f>
        <v>(En miles de nuevos soles)</v>
      </c>
      <c r="C4" s="182"/>
      <c r="D4" s="182"/>
      <c r="E4" s="182"/>
      <c r="F4" s="182"/>
      <c r="G4" s="182"/>
      <c r="H4" s="182"/>
      <c r="I4" s="182"/>
      <c r="J4" s="182"/>
    </row>
    <row r="5" spans="2:10" ht="12.75">
      <c r="B5" s="61"/>
      <c r="C5" s="61"/>
      <c r="D5" s="61"/>
      <c r="E5" s="61"/>
      <c r="F5" s="61"/>
      <c r="G5" s="61"/>
      <c r="H5" s="61"/>
      <c r="I5" s="61"/>
      <c r="J5" s="61"/>
    </row>
    <row r="6" spans="1:11" ht="57.75" customHeight="1">
      <c r="A6" s="160" t="s">
        <v>329</v>
      </c>
      <c r="B6" s="60"/>
      <c r="C6" s="60" t="s">
        <v>120</v>
      </c>
      <c r="D6" s="108" t="str">
        <f>CONCATENATE("Al ",'Inf General'!E7,CHAR(10),'Inf General'!C5)</f>
        <v>Al 31 de Marzo
2012</v>
      </c>
      <c r="E6" s="108" t="str">
        <f>CONCATENATE("Al 31 de Diciembre",CHAR(10),'Inf General'!C5-1)</f>
        <v>Al 31 de Diciembre
2011</v>
      </c>
      <c r="F6" s="60"/>
      <c r="G6" s="60"/>
      <c r="H6" s="60" t="s">
        <v>120</v>
      </c>
      <c r="I6" s="108" t="str">
        <f>D6</f>
        <v>Al 31 de Marzo
2012</v>
      </c>
      <c r="J6" s="108" t="str">
        <f>E6</f>
        <v>Al 31 de Diciembre
2011</v>
      </c>
      <c r="K6" s="165" t="s">
        <v>329</v>
      </c>
    </row>
    <row r="7" spans="1:11" ht="12.75">
      <c r="A7" s="161"/>
      <c r="B7" s="41" t="s">
        <v>155</v>
      </c>
      <c r="C7" s="42"/>
      <c r="D7" s="42"/>
      <c r="E7" s="42"/>
      <c r="F7" s="43"/>
      <c r="G7" s="44" t="s">
        <v>169</v>
      </c>
      <c r="H7" s="45"/>
      <c r="I7" s="46"/>
      <c r="J7" s="46"/>
      <c r="K7" s="161"/>
    </row>
    <row r="8" spans="1:11" ht="12.75">
      <c r="A8" s="162"/>
      <c r="B8" s="41" t="s">
        <v>156</v>
      </c>
      <c r="C8" s="42"/>
      <c r="D8" s="42"/>
      <c r="E8" s="42"/>
      <c r="F8" s="43"/>
      <c r="G8" s="44" t="s">
        <v>170</v>
      </c>
      <c r="H8" s="48"/>
      <c r="I8" s="46"/>
      <c r="J8" s="49"/>
      <c r="K8" s="161"/>
    </row>
    <row r="9" spans="1:11" ht="12.75">
      <c r="A9" s="163" t="s">
        <v>121</v>
      </c>
      <c r="B9" s="42" t="s">
        <v>157</v>
      </c>
      <c r="C9" s="119"/>
      <c r="D9" s="120">
        <v>0</v>
      </c>
      <c r="E9" s="120">
        <v>0</v>
      </c>
      <c r="F9" s="43"/>
      <c r="G9" s="51" t="s">
        <v>171</v>
      </c>
      <c r="H9" s="119"/>
      <c r="I9" s="122">
        <v>0</v>
      </c>
      <c r="J9" s="122">
        <v>0</v>
      </c>
      <c r="K9" s="163" t="s">
        <v>127</v>
      </c>
    </row>
    <row r="10" spans="1:11" ht="12.75">
      <c r="A10" s="163" t="s">
        <v>131</v>
      </c>
      <c r="B10" s="42" t="s">
        <v>158</v>
      </c>
      <c r="C10" s="119"/>
      <c r="D10" s="120">
        <v>0</v>
      </c>
      <c r="E10" s="120">
        <v>0</v>
      </c>
      <c r="F10" s="43"/>
      <c r="G10" s="41" t="s">
        <v>421</v>
      </c>
      <c r="H10" s="119"/>
      <c r="I10" s="64">
        <f>SUM(I11:I14)</f>
        <v>0</v>
      </c>
      <c r="J10" s="64">
        <f>SUM(J11:J14)</f>
        <v>0</v>
      </c>
      <c r="K10" s="163" t="s">
        <v>422</v>
      </c>
    </row>
    <row r="11" spans="1:11" ht="12.75">
      <c r="A11" s="163" t="s">
        <v>413</v>
      </c>
      <c r="B11" s="41" t="s">
        <v>414</v>
      </c>
      <c r="C11" s="119"/>
      <c r="D11" s="63">
        <f>SUM(D12:D15)</f>
        <v>0</v>
      </c>
      <c r="E11" s="63">
        <f>SUM(E12:E15)</f>
        <v>0</v>
      </c>
      <c r="F11" s="43"/>
      <c r="G11" s="137" t="s">
        <v>0</v>
      </c>
      <c r="H11" s="119"/>
      <c r="I11" s="122">
        <v>0</v>
      </c>
      <c r="J11" s="122">
        <v>0</v>
      </c>
      <c r="K11" s="163" t="s">
        <v>23</v>
      </c>
    </row>
    <row r="12" spans="1:11" ht="12.75">
      <c r="A12" s="163" t="s">
        <v>9</v>
      </c>
      <c r="B12" s="114" t="s">
        <v>137</v>
      </c>
      <c r="C12" s="119"/>
      <c r="D12" s="120">
        <v>0</v>
      </c>
      <c r="E12" s="120">
        <v>0</v>
      </c>
      <c r="F12" s="43"/>
      <c r="G12" s="137" t="s">
        <v>1</v>
      </c>
      <c r="H12" s="119"/>
      <c r="I12" s="122">
        <v>0</v>
      </c>
      <c r="J12" s="122">
        <v>0</v>
      </c>
      <c r="K12" s="163" t="s">
        <v>25</v>
      </c>
    </row>
    <row r="13" spans="1:11" ht="12.75">
      <c r="A13" s="163" t="s">
        <v>11</v>
      </c>
      <c r="B13" s="114" t="s">
        <v>138</v>
      </c>
      <c r="C13" s="119"/>
      <c r="D13" s="120">
        <v>0</v>
      </c>
      <c r="E13" s="120">
        <v>0</v>
      </c>
      <c r="F13" s="43"/>
      <c r="G13" s="137" t="s">
        <v>172</v>
      </c>
      <c r="H13" s="119"/>
      <c r="I13" s="122">
        <v>0</v>
      </c>
      <c r="J13" s="122">
        <v>0</v>
      </c>
      <c r="K13" s="163" t="s">
        <v>24</v>
      </c>
    </row>
    <row r="14" spans="1:11" ht="12.75">
      <c r="A14" s="163" t="s">
        <v>10</v>
      </c>
      <c r="B14" s="114" t="s">
        <v>159</v>
      </c>
      <c r="C14" s="119"/>
      <c r="D14" s="120">
        <v>0</v>
      </c>
      <c r="E14" s="120">
        <v>0</v>
      </c>
      <c r="F14" s="43"/>
      <c r="G14" s="114" t="s">
        <v>423</v>
      </c>
      <c r="H14" s="119"/>
      <c r="I14" s="122">
        <v>0</v>
      </c>
      <c r="J14" s="122">
        <v>0</v>
      </c>
      <c r="K14" s="163" t="s">
        <v>424</v>
      </c>
    </row>
    <row r="15" spans="1:11" ht="12.75">
      <c r="A15" s="163" t="s">
        <v>13</v>
      </c>
      <c r="B15" s="114" t="s">
        <v>415</v>
      </c>
      <c r="C15" s="119"/>
      <c r="D15" s="120">
        <v>0</v>
      </c>
      <c r="E15" s="120">
        <v>0</v>
      </c>
      <c r="F15" s="43"/>
      <c r="G15" s="53" t="s">
        <v>173</v>
      </c>
      <c r="H15" s="119"/>
      <c r="I15" s="122">
        <v>0</v>
      </c>
      <c r="J15" s="122">
        <v>0</v>
      </c>
      <c r="K15" s="163" t="s">
        <v>296</v>
      </c>
    </row>
    <row r="16" spans="1:11" ht="12.75">
      <c r="A16" s="163" t="s">
        <v>12</v>
      </c>
      <c r="B16" s="42" t="s">
        <v>160</v>
      </c>
      <c r="C16" s="119"/>
      <c r="D16" s="120">
        <v>0</v>
      </c>
      <c r="E16" s="120">
        <v>0</v>
      </c>
      <c r="F16" s="43"/>
      <c r="G16" s="42" t="s">
        <v>425</v>
      </c>
      <c r="H16" s="119"/>
      <c r="I16" s="122">
        <v>0</v>
      </c>
      <c r="J16" s="122">
        <v>0</v>
      </c>
      <c r="K16" s="163" t="s">
        <v>128</v>
      </c>
    </row>
    <row r="17" spans="1:11" ht="12.75">
      <c r="A17" s="163" t="s">
        <v>122</v>
      </c>
      <c r="B17" s="42" t="s">
        <v>123</v>
      </c>
      <c r="C17" s="119"/>
      <c r="D17" s="120">
        <v>0</v>
      </c>
      <c r="E17" s="120">
        <v>0</v>
      </c>
      <c r="F17" s="43"/>
      <c r="G17" s="47" t="s">
        <v>289</v>
      </c>
      <c r="H17" s="119"/>
      <c r="I17" s="122">
        <v>0</v>
      </c>
      <c r="J17" s="122">
        <v>0</v>
      </c>
      <c r="K17" s="163" t="s">
        <v>129</v>
      </c>
    </row>
    <row r="18" spans="1:11" ht="12.75">
      <c r="A18" s="163" t="s">
        <v>292</v>
      </c>
      <c r="B18" s="42" t="s">
        <v>161</v>
      </c>
      <c r="C18" s="119"/>
      <c r="D18" s="120">
        <v>0</v>
      </c>
      <c r="E18" s="120">
        <v>0</v>
      </c>
      <c r="F18" s="43"/>
      <c r="G18" s="42" t="s">
        <v>515</v>
      </c>
      <c r="H18" s="121"/>
      <c r="I18" s="122">
        <v>0</v>
      </c>
      <c r="J18" s="122">
        <v>0</v>
      </c>
      <c r="K18" s="163" t="s">
        <v>297</v>
      </c>
    </row>
    <row r="19" spans="1:11" ht="33.75">
      <c r="A19" s="163" t="s">
        <v>124</v>
      </c>
      <c r="B19" s="42" t="s">
        <v>416</v>
      </c>
      <c r="C19" s="119"/>
      <c r="D19" s="120">
        <v>0</v>
      </c>
      <c r="E19" s="120">
        <v>0</v>
      </c>
      <c r="F19" s="43"/>
      <c r="G19" s="55" t="s">
        <v>238</v>
      </c>
      <c r="H19" s="123"/>
      <c r="I19" s="64">
        <f>I9+I10+I15+I16+I17+I18</f>
        <v>0</v>
      </c>
      <c r="J19" s="64">
        <f>J9+J10+J15+J16+J17+J18</f>
        <v>0</v>
      </c>
      <c r="K19" s="163" t="s">
        <v>298</v>
      </c>
    </row>
    <row r="20" spans="1:11" ht="33.75">
      <c r="A20" s="163" t="s">
        <v>293</v>
      </c>
      <c r="B20" s="41" t="s">
        <v>240</v>
      </c>
      <c r="C20" s="121"/>
      <c r="D20" s="63">
        <f>D9+D10+D11+D16+D17+D18+D19</f>
        <v>0</v>
      </c>
      <c r="E20" s="63">
        <f>E9+E10+E11+E16+E17+E18+E19</f>
        <v>0</v>
      </c>
      <c r="F20" s="43"/>
      <c r="G20" s="56" t="s">
        <v>174</v>
      </c>
      <c r="H20" s="119"/>
      <c r="I20" s="122">
        <v>0</v>
      </c>
      <c r="J20" s="122">
        <v>0</v>
      </c>
      <c r="K20" s="163" t="s">
        <v>144</v>
      </c>
    </row>
    <row r="21" spans="1:11" ht="22.5">
      <c r="A21" s="163" t="s">
        <v>294</v>
      </c>
      <c r="B21" s="114" t="s">
        <v>287</v>
      </c>
      <c r="C21" s="119"/>
      <c r="D21" s="120">
        <v>0</v>
      </c>
      <c r="E21" s="120">
        <v>0</v>
      </c>
      <c r="F21" s="43"/>
      <c r="G21" s="44" t="s">
        <v>175</v>
      </c>
      <c r="H21" s="119"/>
      <c r="I21" s="64">
        <f>+I19+I20</f>
        <v>0</v>
      </c>
      <c r="J21" s="64">
        <f>+J19+J20</f>
        <v>0</v>
      </c>
      <c r="K21" s="163" t="s">
        <v>26</v>
      </c>
    </row>
    <row r="22" spans="1:11" ht="22.5">
      <c r="A22" s="163" t="s">
        <v>295</v>
      </c>
      <c r="B22" s="114" t="s">
        <v>288</v>
      </c>
      <c r="C22" s="119"/>
      <c r="D22" s="120">
        <v>0</v>
      </c>
      <c r="E22" s="120">
        <v>0</v>
      </c>
      <c r="F22" s="43"/>
      <c r="G22" s="54"/>
      <c r="H22" s="54"/>
      <c r="I22" s="54"/>
      <c r="J22" s="54"/>
      <c r="K22" s="163"/>
    </row>
    <row r="23" spans="1:11" ht="33.75">
      <c r="A23" s="163" t="s">
        <v>132</v>
      </c>
      <c r="B23" s="41" t="s">
        <v>286</v>
      </c>
      <c r="C23" s="119"/>
      <c r="D23" s="63">
        <f>SUM(D21:D22)</f>
        <v>0</v>
      </c>
      <c r="E23" s="63">
        <f>SUM(E21:E22)</f>
        <v>0</v>
      </c>
      <c r="F23" s="43"/>
      <c r="G23" s="44" t="s">
        <v>176</v>
      </c>
      <c r="H23" s="48"/>
      <c r="I23" s="52"/>
      <c r="J23" s="52"/>
      <c r="K23" s="163"/>
    </row>
    <row r="24" spans="1:11" ht="12.75">
      <c r="A24" s="163" t="s">
        <v>14</v>
      </c>
      <c r="B24" s="41" t="s">
        <v>162</v>
      </c>
      <c r="C24" s="119"/>
      <c r="D24" s="63">
        <f>+D20+D23</f>
        <v>0</v>
      </c>
      <c r="E24" s="63">
        <f>+E20+E23</f>
        <v>0</v>
      </c>
      <c r="F24" s="43"/>
      <c r="G24" s="62" t="s">
        <v>171</v>
      </c>
      <c r="H24" s="119"/>
      <c r="I24" s="120">
        <v>0</v>
      </c>
      <c r="J24" s="120">
        <v>0</v>
      </c>
      <c r="K24" s="163" t="s">
        <v>27</v>
      </c>
    </row>
    <row r="25" spans="1:11" ht="12.75">
      <c r="A25" s="163"/>
      <c r="B25" s="42"/>
      <c r="C25" s="54"/>
      <c r="D25" s="54"/>
      <c r="E25" s="54"/>
      <c r="F25" s="43"/>
      <c r="G25" s="41" t="s">
        <v>421</v>
      </c>
      <c r="H25" s="119"/>
      <c r="I25" s="64">
        <f>SUM(I26:I29)</f>
        <v>0</v>
      </c>
      <c r="J25" s="64">
        <f>SUM(J26:J29)</f>
        <v>0</v>
      </c>
      <c r="K25" s="163" t="s">
        <v>426</v>
      </c>
    </row>
    <row r="26" spans="1:11" ht="12.75">
      <c r="A26" s="163"/>
      <c r="B26" s="41" t="s">
        <v>163</v>
      </c>
      <c r="C26" s="48"/>
      <c r="D26" s="50"/>
      <c r="E26" s="50"/>
      <c r="F26" s="43"/>
      <c r="G26" s="137" t="s">
        <v>0</v>
      </c>
      <c r="H26" s="119"/>
      <c r="I26" s="120">
        <v>0</v>
      </c>
      <c r="J26" s="120">
        <v>0</v>
      </c>
      <c r="K26" s="163" t="s">
        <v>135</v>
      </c>
    </row>
    <row r="27" spans="1:11" ht="12.75">
      <c r="A27" s="163" t="s">
        <v>134</v>
      </c>
      <c r="B27" s="42" t="s">
        <v>158</v>
      </c>
      <c r="C27" s="119"/>
      <c r="D27" s="120">
        <v>0</v>
      </c>
      <c r="E27" s="120">
        <v>0</v>
      </c>
      <c r="F27" s="43"/>
      <c r="G27" s="137" t="s">
        <v>1</v>
      </c>
      <c r="H27" s="119"/>
      <c r="I27" s="120">
        <v>0</v>
      </c>
      <c r="J27" s="120">
        <v>0</v>
      </c>
      <c r="K27" s="163" t="s">
        <v>133</v>
      </c>
    </row>
    <row r="28" spans="1:11" ht="12.75">
      <c r="A28" s="163" t="s">
        <v>125</v>
      </c>
      <c r="B28" s="42" t="s">
        <v>164</v>
      </c>
      <c r="C28" s="119"/>
      <c r="D28" s="120">
        <v>0</v>
      </c>
      <c r="E28" s="120">
        <v>0</v>
      </c>
      <c r="F28" s="43"/>
      <c r="G28" s="137" t="s">
        <v>172</v>
      </c>
      <c r="H28" s="119"/>
      <c r="I28" s="120">
        <v>0</v>
      </c>
      <c r="J28" s="120">
        <v>0</v>
      </c>
      <c r="K28" s="163" t="s">
        <v>28</v>
      </c>
    </row>
    <row r="29" spans="1:11" ht="12.75">
      <c r="A29" s="163" t="s">
        <v>417</v>
      </c>
      <c r="B29" s="41" t="s">
        <v>414</v>
      </c>
      <c r="C29" s="119"/>
      <c r="D29" s="63">
        <f>SUM(D30:D33)</f>
        <v>0</v>
      </c>
      <c r="E29" s="63">
        <f>SUM(E30:E33)</f>
        <v>0</v>
      </c>
      <c r="F29" s="43"/>
      <c r="G29" s="137" t="s">
        <v>427</v>
      </c>
      <c r="H29" s="119"/>
      <c r="I29" s="120">
        <v>0</v>
      </c>
      <c r="J29" s="120">
        <v>0</v>
      </c>
      <c r="K29" s="163" t="s">
        <v>29</v>
      </c>
    </row>
    <row r="30" spans="1:11" ht="12.75">
      <c r="A30" s="163" t="s">
        <v>15</v>
      </c>
      <c r="B30" s="114" t="s">
        <v>139</v>
      </c>
      <c r="C30" s="119"/>
      <c r="D30" s="120">
        <v>0</v>
      </c>
      <c r="E30" s="120">
        <v>0</v>
      </c>
      <c r="F30" s="43"/>
      <c r="G30" s="53" t="s">
        <v>173</v>
      </c>
      <c r="H30" s="119"/>
      <c r="I30" s="120">
        <v>0</v>
      </c>
      <c r="J30" s="120">
        <v>0</v>
      </c>
      <c r="K30" s="163" t="s">
        <v>299</v>
      </c>
    </row>
    <row r="31" spans="1:11" ht="12.75">
      <c r="A31" s="163" t="s">
        <v>17</v>
      </c>
      <c r="B31" s="114" t="s">
        <v>140</v>
      </c>
      <c r="C31" s="119"/>
      <c r="D31" s="120">
        <v>0</v>
      </c>
      <c r="E31" s="120">
        <v>0</v>
      </c>
      <c r="F31" s="43"/>
      <c r="G31" s="42" t="s">
        <v>425</v>
      </c>
      <c r="H31" s="119"/>
      <c r="I31" s="120">
        <v>0</v>
      </c>
      <c r="J31" s="120">
        <v>0</v>
      </c>
      <c r="K31" s="163" t="s">
        <v>130</v>
      </c>
    </row>
    <row r="32" spans="1:11" ht="12.75">
      <c r="A32" s="163" t="s">
        <v>16</v>
      </c>
      <c r="B32" s="114" t="s">
        <v>159</v>
      </c>
      <c r="C32" s="119"/>
      <c r="D32" s="120">
        <v>0</v>
      </c>
      <c r="E32" s="120">
        <v>0</v>
      </c>
      <c r="F32" s="43"/>
      <c r="G32" s="42" t="s">
        <v>428</v>
      </c>
      <c r="H32" s="119"/>
      <c r="I32" s="122">
        <v>0</v>
      </c>
      <c r="J32" s="122">
        <v>0</v>
      </c>
      <c r="K32" s="163" t="s">
        <v>30</v>
      </c>
    </row>
    <row r="33" spans="1:11" ht="12.75">
      <c r="A33" s="163" t="s">
        <v>418</v>
      </c>
      <c r="B33" s="114" t="s">
        <v>415</v>
      </c>
      <c r="C33" s="119"/>
      <c r="D33" s="120">
        <v>0</v>
      </c>
      <c r="E33" s="120">
        <v>0</v>
      </c>
      <c r="F33" s="43"/>
      <c r="G33" s="42" t="s">
        <v>516</v>
      </c>
      <c r="H33" s="121"/>
      <c r="I33" s="122">
        <v>0</v>
      </c>
      <c r="J33" s="122">
        <v>0</v>
      </c>
      <c r="K33" s="163" t="s">
        <v>300</v>
      </c>
    </row>
    <row r="34" spans="1:11" ht="12.75">
      <c r="A34" s="163" t="s">
        <v>126</v>
      </c>
      <c r="B34" s="42" t="s">
        <v>123</v>
      </c>
      <c r="C34" s="119"/>
      <c r="D34" s="120">
        <v>0</v>
      </c>
      <c r="E34" s="120">
        <v>0</v>
      </c>
      <c r="F34" s="43"/>
      <c r="G34" s="44" t="s">
        <v>177</v>
      </c>
      <c r="H34" s="119"/>
      <c r="I34" s="64">
        <f>I24+I25+I30+I31+I32+I33</f>
        <v>0</v>
      </c>
      <c r="J34" s="64">
        <f>J24+J25+J30+J31+J32+J33</f>
        <v>0</v>
      </c>
      <c r="K34" s="163" t="s">
        <v>92</v>
      </c>
    </row>
    <row r="35" spans="1:11" ht="12.75">
      <c r="A35" s="163" t="s">
        <v>89</v>
      </c>
      <c r="B35" s="42" t="s">
        <v>165</v>
      </c>
      <c r="C35" s="119"/>
      <c r="D35" s="120">
        <v>0</v>
      </c>
      <c r="E35" s="120">
        <v>0</v>
      </c>
      <c r="F35" s="43"/>
      <c r="G35" s="44" t="s">
        <v>178</v>
      </c>
      <c r="H35" s="119"/>
      <c r="I35" s="64">
        <f>+I21+I34</f>
        <v>0</v>
      </c>
      <c r="J35" s="64">
        <f>+J21+J34</f>
        <v>0</v>
      </c>
      <c r="K35" s="163" t="s">
        <v>31</v>
      </c>
    </row>
    <row r="36" spans="1:11" ht="12.75">
      <c r="A36" s="163" t="s">
        <v>18</v>
      </c>
      <c r="B36" s="42" t="s">
        <v>166</v>
      </c>
      <c r="C36" s="119"/>
      <c r="D36" s="120">
        <v>0</v>
      </c>
      <c r="E36" s="120">
        <v>0</v>
      </c>
      <c r="F36" s="43"/>
      <c r="G36" s="44"/>
      <c r="H36" s="48"/>
      <c r="I36" s="57"/>
      <c r="J36" s="57"/>
      <c r="K36" s="163"/>
    </row>
    <row r="37" spans="1:11" ht="12.75">
      <c r="A37" s="163" t="s">
        <v>19</v>
      </c>
      <c r="B37" s="42" t="s">
        <v>419</v>
      </c>
      <c r="C37" s="119"/>
      <c r="D37" s="120">
        <v>0</v>
      </c>
      <c r="E37" s="120">
        <v>0</v>
      </c>
      <c r="F37" s="43"/>
      <c r="G37" s="44" t="s">
        <v>179</v>
      </c>
      <c r="H37" s="48"/>
      <c r="I37" s="49"/>
      <c r="J37" s="49"/>
      <c r="K37" s="163"/>
    </row>
    <row r="38" spans="1:11" ht="12.75">
      <c r="A38" s="163" t="s">
        <v>20</v>
      </c>
      <c r="B38" s="42" t="s">
        <v>420</v>
      </c>
      <c r="C38" s="119"/>
      <c r="D38" s="120">
        <v>0</v>
      </c>
      <c r="E38" s="120">
        <v>0</v>
      </c>
      <c r="F38" s="43"/>
      <c r="G38" s="47" t="s">
        <v>180</v>
      </c>
      <c r="H38" s="119"/>
      <c r="I38" s="122">
        <v>0</v>
      </c>
      <c r="J38" s="122">
        <v>0</v>
      </c>
      <c r="K38" s="163" t="s">
        <v>32</v>
      </c>
    </row>
    <row r="39" spans="1:11" ht="12.75">
      <c r="A39" s="163" t="s">
        <v>90</v>
      </c>
      <c r="B39" s="42" t="s">
        <v>330</v>
      </c>
      <c r="C39" s="119"/>
      <c r="D39" s="120">
        <v>0</v>
      </c>
      <c r="E39" s="120">
        <v>0</v>
      </c>
      <c r="F39" s="43"/>
      <c r="G39" s="51" t="s">
        <v>182</v>
      </c>
      <c r="H39" s="119"/>
      <c r="I39" s="122">
        <v>0</v>
      </c>
      <c r="J39" s="122">
        <v>0</v>
      </c>
      <c r="K39" s="163" t="s">
        <v>33</v>
      </c>
    </row>
    <row r="40" spans="1:11" ht="12.75">
      <c r="A40" s="163" t="s">
        <v>21</v>
      </c>
      <c r="B40" s="42" t="s">
        <v>416</v>
      </c>
      <c r="C40" s="119"/>
      <c r="D40" s="120">
        <v>0</v>
      </c>
      <c r="E40" s="120">
        <v>0</v>
      </c>
      <c r="F40" s="43"/>
      <c r="G40" s="47" t="s">
        <v>136</v>
      </c>
      <c r="H40" s="119"/>
      <c r="I40" s="122">
        <v>0</v>
      </c>
      <c r="J40" s="122">
        <v>0</v>
      </c>
      <c r="K40" s="163" t="s">
        <v>141</v>
      </c>
    </row>
    <row r="41" spans="1:11" ht="12.75">
      <c r="A41" s="163" t="s">
        <v>91</v>
      </c>
      <c r="B41" s="41" t="s">
        <v>167</v>
      </c>
      <c r="C41" s="119"/>
      <c r="D41" s="63">
        <f>D27+D28+D29+D34+D35+D36+D37+D38+D39+D40</f>
        <v>0</v>
      </c>
      <c r="E41" s="63">
        <f>E27+E28+E29+E34+E35+E36+E37+E38+E39+E40</f>
        <v>0</v>
      </c>
      <c r="F41" s="43"/>
      <c r="G41" s="47" t="s">
        <v>181</v>
      </c>
      <c r="H41" s="119"/>
      <c r="I41" s="122">
        <v>0</v>
      </c>
      <c r="J41" s="122">
        <v>0</v>
      </c>
      <c r="K41" s="163" t="s">
        <v>301</v>
      </c>
    </row>
    <row r="42" spans="1:11" ht="12.75">
      <c r="A42" s="163"/>
      <c r="B42" s="42"/>
      <c r="C42" s="42"/>
      <c r="D42" s="42"/>
      <c r="E42" s="42"/>
      <c r="F42" s="43"/>
      <c r="G42" s="47" t="s">
        <v>235</v>
      </c>
      <c r="H42" s="121"/>
      <c r="I42" s="122">
        <v>0</v>
      </c>
      <c r="J42" s="122">
        <v>0</v>
      </c>
      <c r="K42" s="163" t="s">
        <v>302</v>
      </c>
    </row>
    <row r="43" spans="1:11" ht="12.75">
      <c r="A43" s="163"/>
      <c r="B43" s="42"/>
      <c r="C43" s="42"/>
      <c r="D43" s="42"/>
      <c r="E43" s="42"/>
      <c r="F43" s="43"/>
      <c r="G43" s="47" t="s">
        <v>2</v>
      </c>
      <c r="H43" s="119"/>
      <c r="I43" s="122">
        <v>0</v>
      </c>
      <c r="J43" s="122">
        <v>0</v>
      </c>
      <c r="K43" s="163" t="s">
        <v>34</v>
      </c>
    </row>
    <row r="44" spans="1:11" ht="12.75">
      <c r="A44" s="163"/>
      <c r="B44" s="42"/>
      <c r="C44" s="42"/>
      <c r="D44" s="42"/>
      <c r="E44" s="42"/>
      <c r="F44" s="43"/>
      <c r="G44" s="47" t="s">
        <v>234</v>
      </c>
      <c r="H44" s="119"/>
      <c r="I44" s="122">
        <v>0</v>
      </c>
      <c r="J44" s="122">
        <v>0</v>
      </c>
      <c r="K44" s="163" t="s">
        <v>389</v>
      </c>
    </row>
    <row r="45" spans="1:11" ht="12.75">
      <c r="A45" s="163"/>
      <c r="B45" s="42"/>
      <c r="C45" s="42"/>
      <c r="D45" s="42"/>
      <c r="E45" s="42"/>
      <c r="F45" s="43"/>
      <c r="G45" s="44" t="s">
        <v>390</v>
      </c>
      <c r="H45" s="119"/>
      <c r="I45" s="64">
        <f>SUM(I38:I44)</f>
        <v>0</v>
      </c>
      <c r="J45" s="64">
        <f>SUM(J38:J44)</f>
        <v>0</v>
      </c>
      <c r="K45" s="163" t="s">
        <v>397</v>
      </c>
    </row>
    <row r="46" spans="1:11" ht="12.75">
      <c r="A46" s="163"/>
      <c r="B46" s="42"/>
      <c r="C46" s="42"/>
      <c r="D46" s="42"/>
      <c r="E46" s="42"/>
      <c r="F46" s="43"/>
      <c r="G46" s="47" t="s">
        <v>391</v>
      </c>
      <c r="H46" s="119"/>
      <c r="I46" s="122">
        <v>0</v>
      </c>
      <c r="J46" s="122">
        <v>0</v>
      </c>
      <c r="K46" s="163" t="s">
        <v>398</v>
      </c>
    </row>
    <row r="47" spans="1:11" ht="12.75">
      <c r="A47" s="163"/>
      <c r="B47" s="42"/>
      <c r="C47" s="42"/>
      <c r="D47" s="42"/>
      <c r="E47" s="42"/>
      <c r="F47" s="43"/>
      <c r="G47" s="44" t="s">
        <v>233</v>
      </c>
      <c r="H47" s="119"/>
      <c r="I47" s="64">
        <f>I45+I46</f>
        <v>0</v>
      </c>
      <c r="J47" s="64">
        <f>J45+J46</f>
        <v>0</v>
      </c>
      <c r="K47" s="163" t="s">
        <v>35</v>
      </c>
    </row>
    <row r="48" spans="1:11" ht="12.75">
      <c r="A48" s="163"/>
      <c r="B48" s="42"/>
      <c r="C48" s="42"/>
      <c r="D48" s="42"/>
      <c r="E48" s="42"/>
      <c r="F48" s="43"/>
      <c r="G48" s="44"/>
      <c r="H48" s="48"/>
      <c r="I48" s="57"/>
      <c r="J48" s="57"/>
      <c r="K48" s="163"/>
    </row>
    <row r="49" spans="1:11" ht="13.5" thickBot="1">
      <c r="A49" s="163" t="s">
        <v>22</v>
      </c>
      <c r="B49" s="58" t="s">
        <v>168</v>
      </c>
      <c r="C49" s="119"/>
      <c r="D49" s="63">
        <f>+D24+D41</f>
        <v>0</v>
      </c>
      <c r="E49" s="63">
        <f>+E24+E41</f>
        <v>0</v>
      </c>
      <c r="F49" s="43"/>
      <c r="G49" s="59" t="s">
        <v>377</v>
      </c>
      <c r="H49" s="119"/>
      <c r="I49" s="64">
        <f>+I35+I47</f>
        <v>0</v>
      </c>
      <c r="J49" s="64">
        <f>+J35+J47</f>
        <v>0</v>
      </c>
      <c r="K49" s="163" t="s">
        <v>36</v>
      </c>
    </row>
    <row r="50" spans="1:5" ht="13.5" thickTop="1">
      <c r="A50" s="163"/>
      <c r="B50" s="30"/>
      <c r="C50" s="21"/>
      <c r="D50" s="22"/>
      <c r="E50" s="22"/>
    </row>
    <row r="51" ht="12.75">
      <c r="B51" s="3"/>
    </row>
    <row r="52" spans="1:2" ht="12.75">
      <c r="A52" s="163"/>
      <c r="B52" s="26"/>
    </row>
    <row r="53" spans="1:2" ht="12.75">
      <c r="A53" s="163"/>
      <c r="B53" s="19"/>
    </row>
    <row r="59" ht="12.75">
      <c r="A59" s="161"/>
    </row>
    <row r="60" ht="12.75">
      <c r="A60" s="161"/>
    </row>
    <row r="61" ht="12.75">
      <c r="A61" s="161"/>
    </row>
    <row r="62" ht="12.75">
      <c r="A62" s="161"/>
    </row>
    <row r="63" ht="12.75">
      <c r="A63" s="161"/>
    </row>
    <row r="64" ht="12.75">
      <c r="A64" s="161"/>
    </row>
    <row r="65" ht="12.75">
      <c r="A65" s="161"/>
    </row>
    <row r="66" ht="12.75">
      <c r="A66" s="161"/>
    </row>
    <row r="67" ht="12.75">
      <c r="A67" s="161"/>
    </row>
    <row r="68" ht="12.75">
      <c r="A68" s="161"/>
    </row>
    <row r="69" ht="12.75">
      <c r="A69" s="161"/>
    </row>
    <row r="70" ht="12.75">
      <c r="A70" s="161"/>
    </row>
    <row r="71" ht="12.75">
      <c r="A71" s="161"/>
    </row>
  </sheetData>
  <sheetProtection password="FDAC" sheet="1"/>
  <protectedRanges>
    <protectedRange sqref="C9:E10 C11 C12:E19 C20 C21:E22 C23:C24 C27:E28 C29 C30:E40 C41 C49 H9:J9 H10 H11:J18 H19 H20:J20 H21 H24:J24 H25 H34:H35 H38:J44 H45 H46:J46 H47 H49 H26:J33" name="Rango1"/>
  </protectedRanges>
  <mergeCells count="4">
    <mergeCell ref="B1:J1"/>
    <mergeCell ref="B2:J2"/>
    <mergeCell ref="B3:J3"/>
    <mergeCell ref="B4:J4"/>
  </mergeCells>
  <printOptions horizontalCentered="1"/>
  <pageMargins left="0.31496062992125984" right="0.7480314960629921" top="0.7086614173228347" bottom="0.984251968503937" header="0" footer="0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1">
      <selection activeCell="B25" sqref="B25"/>
    </sheetView>
  </sheetViews>
  <sheetFormatPr defaultColWidth="11.421875" defaultRowHeight="12.75"/>
  <cols>
    <col min="1" max="1" width="3.140625" style="159" customWidth="1"/>
    <col min="2" max="2" width="58.574218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4" customWidth="1"/>
    <col min="7" max="7" width="14.28125" style="0" customWidth="1"/>
  </cols>
  <sheetData>
    <row r="1" spans="2:7" ht="12.75">
      <c r="B1" s="182"/>
      <c r="C1" s="182"/>
      <c r="D1" s="182"/>
      <c r="E1" s="182"/>
      <c r="F1" s="182"/>
      <c r="G1" s="182"/>
    </row>
    <row r="2" spans="2:7" ht="12.75">
      <c r="B2" s="182" t="s">
        <v>183</v>
      </c>
      <c r="C2" s="182"/>
      <c r="D2" s="182"/>
      <c r="E2" s="182"/>
      <c r="F2" s="182"/>
      <c r="G2" s="182"/>
    </row>
    <row r="3" spans="2:7" ht="12.75">
      <c r="B3" s="182" t="str">
        <f>CONCATENATE("Por los periodos terminados al ",'Inf General'!E7," del año ",'Inf General'!C5," y ",'Inf General'!C5-1)</f>
        <v>Por los periodos terminados al 31 de Marzo del año 2012 y 2011</v>
      </c>
      <c r="C3" s="182"/>
      <c r="D3" s="182"/>
      <c r="E3" s="182"/>
      <c r="F3" s="182"/>
      <c r="G3" s="182"/>
    </row>
    <row r="4" spans="2:7" ht="12.75">
      <c r="B4" s="182" t="str">
        <f>+'Situación Financiera'!B4</f>
        <v>(En miles de nuevos soles)</v>
      </c>
      <c r="C4" s="182"/>
      <c r="D4" s="182"/>
      <c r="E4" s="182"/>
      <c r="F4" s="182"/>
      <c r="G4" s="182"/>
    </row>
    <row r="5" spans="2:7" ht="12.75">
      <c r="B5" s="61"/>
      <c r="C5" s="61"/>
      <c r="D5" s="61"/>
      <c r="E5" s="61"/>
      <c r="F5" s="129"/>
      <c r="G5" s="129"/>
    </row>
    <row r="6" spans="2:7" ht="12.75">
      <c r="B6" s="61"/>
      <c r="C6" s="61"/>
      <c r="D6" s="61"/>
      <c r="E6" s="61"/>
      <c r="F6" s="129"/>
      <c r="G6" s="129"/>
    </row>
    <row r="7" spans="1:7" ht="69" customHeight="1">
      <c r="A7" s="166" t="s">
        <v>327</v>
      </c>
      <c r="B7" s="60"/>
      <c r="C7" s="60" t="s">
        <v>120</v>
      </c>
      <c r="D7" s="133" t="str">
        <f>CONCATENATE("Por el Trimestre especifico del  ",'Inf General'!F7," al ",'Inf General'!E7," de  ",'Inf General'!C5)</f>
        <v>Por el Trimestre especifico del  1 de Enero al 31 de Marzo de  2012</v>
      </c>
      <c r="E7" s="133" t="str">
        <f>CONCATENATE("Por el Trimestre especifico del  ",'Inf General'!F7," al ",'Inf General'!E7," de  ",'Inf General'!C5-1)</f>
        <v>Por el Trimestre especifico del  1 de Enero al 31 de Marzo de  2011</v>
      </c>
      <c r="F7" s="133" t="str">
        <f>CONCATENATE("Por el Periodo acumulado del  1 de Enero al ",'Inf General'!E7," de  ",'Inf General'!C5)</f>
        <v>Por el Periodo acumulado del  1 de Enero al 31 de Marzo de  2012</v>
      </c>
      <c r="G7" s="133" t="str">
        <f>CONCATENATE("Por el Periodo acumulado del  1 de Enero al ",'Inf General'!E7," de  ",'Inf General'!C5-1)</f>
        <v>Por el Periodo acumulado del  1 de Enero al 31 de Marzo de  2011</v>
      </c>
    </row>
    <row r="8" spans="1:7" ht="12.75">
      <c r="A8" s="163"/>
      <c r="B8" s="41"/>
      <c r="C8" s="42"/>
      <c r="D8" s="42"/>
      <c r="E8" s="42"/>
      <c r="F8" s="42"/>
      <c r="G8" s="42"/>
    </row>
    <row r="9" spans="1:7" ht="12.75">
      <c r="A9" s="167" t="s">
        <v>37</v>
      </c>
      <c r="B9" s="47" t="s">
        <v>429</v>
      </c>
      <c r="C9" s="119"/>
      <c r="D9" s="120">
        <v>0</v>
      </c>
      <c r="E9" s="120">
        <v>0</v>
      </c>
      <c r="F9" s="120">
        <v>0</v>
      </c>
      <c r="G9" s="120">
        <v>0</v>
      </c>
    </row>
    <row r="10" spans="1:7" ht="12.75">
      <c r="A10" s="167" t="s">
        <v>38</v>
      </c>
      <c r="B10" s="47" t="s">
        <v>184</v>
      </c>
      <c r="C10" s="119"/>
      <c r="D10" s="120">
        <v>0</v>
      </c>
      <c r="E10" s="120">
        <v>0</v>
      </c>
      <c r="F10" s="120">
        <v>0</v>
      </c>
      <c r="G10" s="120">
        <v>0</v>
      </c>
    </row>
    <row r="11" spans="1:7" ht="12.75">
      <c r="A11" s="167" t="s">
        <v>39</v>
      </c>
      <c r="B11" s="41" t="s">
        <v>328</v>
      </c>
      <c r="C11" s="119"/>
      <c r="D11" s="63">
        <f>+D9+D10</f>
        <v>0</v>
      </c>
      <c r="E11" s="63">
        <f>+E9+E10</f>
        <v>0</v>
      </c>
      <c r="F11" s="63">
        <f>+F9+F10</f>
        <v>0</v>
      </c>
      <c r="G11" s="63">
        <f>+G9+G10</f>
        <v>0</v>
      </c>
    </row>
    <row r="12" spans="1:7" ht="12.75">
      <c r="A12" s="167" t="s">
        <v>41</v>
      </c>
      <c r="B12" s="47" t="s">
        <v>185</v>
      </c>
      <c r="C12" s="119"/>
      <c r="D12" s="120">
        <v>0</v>
      </c>
      <c r="E12" s="120">
        <v>0</v>
      </c>
      <c r="F12" s="120">
        <v>0</v>
      </c>
      <c r="G12" s="120">
        <v>0</v>
      </c>
    </row>
    <row r="13" spans="1:7" ht="12.75">
      <c r="A13" s="167" t="s">
        <v>40</v>
      </c>
      <c r="B13" s="47" t="s">
        <v>3</v>
      </c>
      <c r="C13" s="119"/>
      <c r="D13" s="120">
        <v>0</v>
      </c>
      <c r="E13" s="120">
        <v>0</v>
      </c>
      <c r="F13" s="120">
        <v>0</v>
      </c>
      <c r="G13" s="120">
        <v>0</v>
      </c>
    </row>
    <row r="14" spans="1:7" ht="12.75">
      <c r="A14" s="167" t="s">
        <v>94</v>
      </c>
      <c r="B14" s="65" t="s">
        <v>186</v>
      </c>
      <c r="C14" s="119"/>
      <c r="D14" s="120">
        <v>0</v>
      </c>
      <c r="E14" s="120">
        <v>0</v>
      </c>
      <c r="F14" s="120">
        <v>0</v>
      </c>
      <c r="G14" s="120">
        <v>0</v>
      </c>
    </row>
    <row r="15" spans="1:7" ht="12.75">
      <c r="A15" s="167" t="s">
        <v>45</v>
      </c>
      <c r="B15" s="47" t="s">
        <v>187</v>
      </c>
      <c r="C15" s="119"/>
      <c r="D15" s="120">
        <v>0</v>
      </c>
      <c r="E15" s="120">
        <v>0</v>
      </c>
      <c r="F15" s="120">
        <v>0</v>
      </c>
      <c r="G15" s="120">
        <v>0</v>
      </c>
    </row>
    <row r="16" spans="1:7" ht="12.75">
      <c r="A16" s="167" t="s">
        <v>46</v>
      </c>
      <c r="B16" s="47" t="s">
        <v>188</v>
      </c>
      <c r="C16" s="119"/>
      <c r="D16" s="120">
        <v>0</v>
      </c>
      <c r="E16" s="120">
        <v>0</v>
      </c>
      <c r="F16" s="120">
        <v>0</v>
      </c>
      <c r="G16" s="120">
        <v>0</v>
      </c>
    </row>
    <row r="17" spans="1:7" ht="12.75">
      <c r="A17" s="167" t="s">
        <v>430</v>
      </c>
      <c r="B17" s="153" t="s">
        <v>431</v>
      </c>
      <c r="C17" s="119"/>
      <c r="D17" s="120">
        <v>0</v>
      </c>
      <c r="E17" s="120">
        <v>0</v>
      </c>
      <c r="F17" s="120">
        <v>0</v>
      </c>
      <c r="G17" s="120">
        <v>0</v>
      </c>
    </row>
    <row r="18" spans="1:7" ht="12.75">
      <c r="A18" s="167" t="s">
        <v>42</v>
      </c>
      <c r="B18" s="41" t="s">
        <v>517</v>
      </c>
      <c r="C18" s="119"/>
      <c r="D18" s="63">
        <f>SUM(D11:D17)</f>
        <v>0</v>
      </c>
      <c r="E18" s="63">
        <f>SUM(E11:E17)</f>
        <v>0</v>
      </c>
      <c r="F18" s="63">
        <f>SUM(F11:F17)</f>
        <v>0</v>
      </c>
      <c r="G18" s="63">
        <f>SUM(G11:G17)</f>
        <v>0</v>
      </c>
    </row>
    <row r="19" spans="1:7" ht="12.75">
      <c r="A19" s="167" t="s">
        <v>43</v>
      </c>
      <c r="B19" s="47" t="s">
        <v>4</v>
      </c>
      <c r="C19" s="119"/>
      <c r="D19" s="120">
        <v>0</v>
      </c>
      <c r="E19" s="120">
        <v>0</v>
      </c>
      <c r="F19" s="120">
        <v>0</v>
      </c>
      <c r="G19" s="120">
        <v>0</v>
      </c>
    </row>
    <row r="20" spans="1:7" ht="12.75">
      <c r="A20" s="167" t="s">
        <v>44</v>
      </c>
      <c r="B20" s="47" t="s">
        <v>5</v>
      </c>
      <c r="C20" s="119"/>
      <c r="D20" s="120">
        <v>0</v>
      </c>
      <c r="E20" s="120">
        <v>0</v>
      </c>
      <c r="F20" s="120">
        <v>0</v>
      </c>
      <c r="G20" s="120">
        <v>0</v>
      </c>
    </row>
    <row r="21" spans="1:7" ht="12.75">
      <c r="A21" s="167" t="s">
        <v>303</v>
      </c>
      <c r="B21" s="47" t="s">
        <v>290</v>
      </c>
      <c r="C21" s="119"/>
      <c r="D21" s="120">
        <v>0</v>
      </c>
      <c r="E21" s="120">
        <v>0</v>
      </c>
      <c r="F21" s="120">
        <v>0</v>
      </c>
      <c r="G21" s="120">
        <v>0</v>
      </c>
    </row>
    <row r="22" spans="1:7" ht="22.5">
      <c r="A22" s="167" t="s">
        <v>93</v>
      </c>
      <c r="B22" s="56" t="s">
        <v>207</v>
      </c>
      <c r="C22" s="119"/>
      <c r="D22" s="120">
        <v>0</v>
      </c>
      <c r="E22" s="120">
        <v>0</v>
      </c>
      <c r="F22" s="120">
        <v>0</v>
      </c>
      <c r="G22" s="120">
        <v>0</v>
      </c>
    </row>
    <row r="23" spans="1:7" ht="22.5">
      <c r="A23" s="167" t="s">
        <v>304</v>
      </c>
      <c r="B23" s="66" t="s">
        <v>208</v>
      </c>
      <c r="C23" s="119"/>
      <c r="D23" s="120">
        <v>0</v>
      </c>
      <c r="E23" s="120">
        <v>0</v>
      </c>
      <c r="F23" s="120">
        <v>0</v>
      </c>
      <c r="G23" s="120">
        <v>0</v>
      </c>
    </row>
    <row r="24" spans="1:7" ht="22.5">
      <c r="A24" s="167" t="s">
        <v>432</v>
      </c>
      <c r="B24" s="66" t="s">
        <v>433</v>
      </c>
      <c r="C24" s="119"/>
      <c r="D24" s="120">
        <v>0</v>
      </c>
      <c r="E24" s="120">
        <v>0</v>
      </c>
      <c r="F24" s="120">
        <v>0</v>
      </c>
      <c r="G24" s="120">
        <v>0</v>
      </c>
    </row>
    <row r="25" spans="1:7" ht="12.75">
      <c r="A25" s="167" t="s">
        <v>95</v>
      </c>
      <c r="B25" s="41" t="s">
        <v>189</v>
      </c>
      <c r="C25" s="119"/>
      <c r="D25" s="63">
        <f>SUM(D18:D24)</f>
        <v>0</v>
      </c>
      <c r="E25" s="63">
        <f>SUM(E18:E24)</f>
        <v>0</v>
      </c>
      <c r="F25" s="63">
        <f>SUM(F18:F24)</f>
        <v>0</v>
      </c>
      <c r="G25" s="63">
        <f>SUM(G18:G24)</f>
        <v>0</v>
      </c>
    </row>
    <row r="26" spans="1:7" ht="12.75">
      <c r="A26" s="167" t="s">
        <v>47</v>
      </c>
      <c r="B26" s="47" t="s">
        <v>190</v>
      </c>
      <c r="C26" s="119"/>
      <c r="D26" s="120">
        <v>0</v>
      </c>
      <c r="E26" s="120">
        <v>0</v>
      </c>
      <c r="F26" s="120">
        <v>0</v>
      </c>
      <c r="G26" s="120">
        <v>0</v>
      </c>
    </row>
    <row r="27" spans="1:7" ht="12.75">
      <c r="A27" s="167" t="s">
        <v>145</v>
      </c>
      <c r="B27" s="44" t="s">
        <v>326</v>
      </c>
      <c r="C27" s="119"/>
      <c r="D27" s="63">
        <f>+D25+D26</f>
        <v>0</v>
      </c>
      <c r="E27" s="63">
        <f>+E25+E26</f>
        <v>0</v>
      </c>
      <c r="F27" s="63">
        <f>+F25+F26</f>
        <v>0</v>
      </c>
      <c r="G27" s="63">
        <f>+G25+G26</f>
        <v>0</v>
      </c>
    </row>
    <row r="28" spans="1:7" ht="22.5">
      <c r="A28" s="167" t="s">
        <v>146</v>
      </c>
      <c r="B28" s="56" t="s">
        <v>434</v>
      </c>
      <c r="C28" s="119"/>
      <c r="D28" s="120">
        <v>0</v>
      </c>
      <c r="E28" s="120">
        <v>0</v>
      </c>
      <c r="F28" s="120">
        <v>0</v>
      </c>
      <c r="G28" s="120">
        <v>0</v>
      </c>
    </row>
    <row r="29" spans="1:7" ht="12.75">
      <c r="A29" s="167" t="s">
        <v>48</v>
      </c>
      <c r="B29" s="44" t="s">
        <v>243</v>
      </c>
      <c r="C29" s="119"/>
      <c r="D29" s="63">
        <f>+D27+D28</f>
        <v>0</v>
      </c>
      <c r="E29" s="63">
        <f>+E27+E28</f>
        <v>0</v>
      </c>
      <c r="F29" s="63">
        <f>+F27+F28</f>
        <v>0</v>
      </c>
      <c r="G29" s="63">
        <f>+G27+G28</f>
        <v>0</v>
      </c>
    </row>
    <row r="30" spans="1:7" ht="12.75">
      <c r="A30" s="167"/>
      <c r="B30" s="44"/>
      <c r="C30" s="48"/>
      <c r="D30" s="70"/>
      <c r="E30" s="70"/>
      <c r="F30" s="70"/>
      <c r="G30" s="70"/>
    </row>
    <row r="31" spans="1:7" ht="12.75">
      <c r="A31" s="167"/>
      <c r="B31" s="44" t="s">
        <v>392</v>
      </c>
      <c r="C31" s="48"/>
      <c r="D31" s="70"/>
      <c r="E31" s="70"/>
      <c r="F31" s="70"/>
      <c r="G31" s="70"/>
    </row>
    <row r="32" spans="1:7" ht="12.75">
      <c r="A32" s="167" t="s">
        <v>399</v>
      </c>
      <c r="B32" s="56" t="s">
        <v>393</v>
      </c>
      <c r="C32" s="119"/>
      <c r="D32" s="120">
        <v>0</v>
      </c>
      <c r="E32" s="120">
        <v>0</v>
      </c>
      <c r="F32" s="120">
        <v>0</v>
      </c>
      <c r="G32" s="120">
        <v>0</v>
      </c>
    </row>
    <row r="33" spans="1:7" ht="12.75">
      <c r="A33" s="167" t="s">
        <v>400</v>
      </c>
      <c r="B33" s="56" t="s">
        <v>280</v>
      </c>
      <c r="C33" s="119"/>
      <c r="D33" s="120">
        <v>0</v>
      </c>
      <c r="E33" s="120">
        <v>0</v>
      </c>
      <c r="F33" s="120">
        <v>0</v>
      </c>
      <c r="G33" s="120">
        <v>0</v>
      </c>
    </row>
    <row r="34" spans="1:7" ht="12.75">
      <c r="A34" s="167"/>
      <c r="B34" s="86" t="s">
        <v>243</v>
      </c>
      <c r="C34" s="119"/>
      <c r="D34" s="63">
        <f>SUM(D32:D33)</f>
        <v>0</v>
      </c>
      <c r="E34" s="63">
        <f>SUM(E32:E33)</f>
        <v>0</v>
      </c>
      <c r="F34" s="63">
        <f>SUM(F32:F33)</f>
        <v>0</v>
      </c>
      <c r="G34" s="63">
        <f>SUM(G32:G33)</f>
        <v>0</v>
      </c>
    </row>
    <row r="35" spans="1:7" ht="12.75">
      <c r="A35" s="167"/>
      <c r="B35" s="44"/>
      <c r="C35" s="48"/>
      <c r="D35" s="70"/>
      <c r="E35" s="70"/>
      <c r="F35" s="70"/>
      <c r="G35" s="70"/>
    </row>
    <row r="36" spans="1:7" ht="12.75">
      <c r="A36" s="167"/>
      <c r="B36" s="67" t="s">
        <v>209</v>
      </c>
      <c r="C36" s="54"/>
      <c r="D36" s="71"/>
      <c r="E36" s="71"/>
      <c r="F36" s="71"/>
      <c r="G36" s="71"/>
    </row>
    <row r="37" spans="1:7" ht="12.75">
      <c r="A37" s="167"/>
      <c r="B37" s="154" t="s">
        <v>435</v>
      </c>
      <c r="C37" s="54"/>
      <c r="D37" s="71"/>
      <c r="E37" s="71"/>
      <c r="F37" s="71"/>
      <c r="G37" s="71"/>
    </row>
    <row r="38" spans="1:7" ht="12" customHeight="1">
      <c r="A38" s="167" t="s">
        <v>147</v>
      </c>
      <c r="B38" s="68" t="s">
        <v>518</v>
      </c>
      <c r="C38" s="121"/>
      <c r="D38" s="125">
        <v>0</v>
      </c>
      <c r="E38" s="125">
        <v>0</v>
      </c>
      <c r="F38" s="125">
        <v>0</v>
      </c>
      <c r="G38" s="125">
        <v>0</v>
      </c>
    </row>
    <row r="39" spans="1:7" ht="12.75">
      <c r="A39" s="167" t="s">
        <v>305</v>
      </c>
      <c r="B39" s="68" t="s">
        <v>519</v>
      </c>
      <c r="C39" s="121"/>
      <c r="D39" s="125">
        <v>0</v>
      </c>
      <c r="E39" s="125">
        <v>0</v>
      </c>
      <c r="F39" s="125">
        <v>0</v>
      </c>
      <c r="G39" s="125">
        <v>0</v>
      </c>
    </row>
    <row r="40" spans="1:7" ht="12.75">
      <c r="A40" s="167" t="s">
        <v>307</v>
      </c>
      <c r="B40" s="69" t="s">
        <v>520</v>
      </c>
      <c r="C40" s="121"/>
      <c r="D40" s="155">
        <f>D38+D39</f>
        <v>0</v>
      </c>
      <c r="E40" s="155">
        <f>E38+E39</f>
        <v>0</v>
      </c>
      <c r="F40" s="155">
        <f>F38+F39</f>
        <v>0</v>
      </c>
      <c r="G40" s="155">
        <f>G38+G39</f>
        <v>0</v>
      </c>
    </row>
    <row r="41" spans="1:7" ht="12.75">
      <c r="A41" s="167"/>
      <c r="B41" s="69"/>
      <c r="C41" s="54"/>
      <c r="D41" s="71"/>
      <c r="E41" s="71"/>
      <c r="F41" s="71"/>
      <c r="G41" s="71"/>
    </row>
    <row r="42" spans="1:7" ht="12.75">
      <c r="A42" s="167" t="s">
        <v>148</v>
      </c>
      <c r="B42" s="68" t="s">
        <v>191</v>
      </c>
      <c r="C42" s="121"/>
      <c r="D42" s="125">
        <v>0</v>
      </c>
      <c r="E42" s="125">
        <v>0</v>
      </c>
      <c r="F42" s="125">
        <v>0</v>
      </c>
      <c r="G42" s="125">
        <v>0</v>
      </c>
    </row>
    <row r="43" spans="1:7" ht="12.75">
      <c r="A43" s="167" t="s">
        <v>306</v>
      </c>
      <c r="B43" s="68" t="s">
        <v>192</v>
      </c>
      <c r="C43" s="121"/>
      <c r="D43" s="125">
        <v>0</v>
      </c>
      <c r="E43" s="125">
        <v>0</v>
      </c>
      <c r="F43" s="125">
        <v>0</v>
      </c>
      <c r="G43" s="125">
        <v>0</v>
      </c>
    </row>
    <row r="44" spans="1:7" ht="12.75">
      <c r="A44" s="167" t="s">
        <v>308</v>
      </c>
      <c r="B44" s="69" t="s">
        <v>378</v>
      </c>
      <c r="C44" s="121"/>
      <c r="D44" s="155">
        <f>D42+D43</f>
        <v>0</v>
      </c>
      <c r="E44" s="155">
        <f>E42+E43</f>
        <v>0</v>
      </c>
      <c r="F44" s="155">
        <f>F42+F43</f>
        <v>0</v>
      </c>
      <c r="G44" s="155">
        <f>G42+G43</f>
        <v>0</v>
      </c>
    </row>
    <row r="45" spans="1:7" ht="12.75">
      <c r="A45" s="167"/>
      <c r="B45" s="69"/>
      <c r="C45" s="48"/>
      <c r="D45" s="70"/>
      <c r="E45" s="70"/>
      <c r="F45" s="70"/>
      <c r="G45" s="70"/>
    </row>
    <row r="46" spans="1:7" ht="12.75">
      <c r="A46" s="167"/>
      <c r="B46" s="154" t="s">
        <v>436</v>
      </c>
      <c r="C46" s="54"/>
      <c r="D46" s="72"/>
      <c r="E46" s="72"/>
      <c r="F46" s="72"/>
      <c r="G46" s="72"/>
    </row>
    <row r="47" spans="1:7" ht="12.75">
      <c r="A47" s="167" t="s">
        <v>149</v>
      </c>
      <c r="B47" s="68" t="s">
        <v>521</v>
      </c>
      <c r="C47" s="121"/>
      <c r="D47" s="126">
        <v>0</v>
      </c>
      <c r="E47" s="126">
        <v>0</v>
      </c>
      <c r="F47" s="126">
        <v>0</v>
      </c>
      <c r="G47" s="126">
        <v>0</v>
      </c>
    </row>
    <row r="48" spans="1:7" ht="12.75">
      <c r="A48" s="167" t="s">
        <v>309</v>
      </c>
      <c r="B48" s="68" t="s">
        <v>522</v>
      </c>
      <c r="C48" s="121"/>
      <c r="D48" s="126">
        <v>0</v>
      </c>
      <c r="E48" s="126">
        <v>0</v>
      </c>
      <c r="F48" s="126">
        <v>0</v>
      </c>
      <c r="G48" s="126">
        <v>0</v>
      </c>
    </row>
    <row r="49" spans="1:7" ht="12.75">
      <c r="A49" s="167" t="s">
        <v>381</v>
      </c>
      <c r="B49" s="69" t="s">
        <v>523</v>
      </c>
      <c r="C49" s="121"/>
      <c r="D49" s="73">
        <f>D47+D48</f>
        <v>0</v>
      </c>
      <c r="E49" s="73">
        <f>E47+E48</f>
        <v>0</v>
      </c>
      <c r="F49" s="73">
        <f>F47+F48</f>
        <v>0</v>
      </c>
      <c r="G49" s="73">
        <f>G47+G48</f>
        <v>0</v>
      </c>
    </row>
    <row r="50" spans="1:7" ht="12.75">
      <c r="A50" s="167"/>
      <c r="B50" s="68"/>
      <c r="C50" s="54"/>
      <c r="D50" s="72"/>
      <c r="E50" s="72"/>
      <c r="F50" s="72"/>
      <c r="G50" s="72"/>
    </row>
    <row r="51" spans="1:7" ht="12.75">
      <c r="A51" s="167" t="s">
        <v>150</v>
      </c>
      <c r="B51" s="68" t="s">
        <v>193</v>
      </c>
      <c r="C51" s="121"/>
      <c r="D51" s="126">
        <v>0</v>
      </c>
      <c r="E51" s="126">
        <v>0</v>
      </c>
      <c r="F51" s="126">
        <v>0</v>
      </c>
      <c r="G51" s="126">
        <v>0</v>
      </c>
    </row>
    <row r="52" spans="1:7" ht="12.75">
      <c r="A52" s="167" t="s">
        <v>310</v>
      </c>
      <c r="B52" s="68" t="s">
        <v>194</v>
      </c>
      <c r="C52" s="121"/>
      <c r="D52" s="126">
        <v>0</v>
      </c>
      <c r="E52" s="126">
        <v>0</v>
      </c>
      <c r="F52" s="126">
        <v>0</v>
      </c>
      <c r="G52" s="126">
        <v>0</v>
      </c>
    </row>
    <row r="53" spans="1:7" ht="12.75">
      <c r="A53" s="167" t="s">
        <v>382</v>
      </c>
      <c r="B53" s="69" t="s">
        <v>379</v>
      </c>
      <c r="C53" s="121"/>
      <c r="D53" s="73">
        <f>D51+D52</f>
        <v>0</v>
      </c>
      <c r="E53" s="73">
        <f>E51+E52</f>
        <v>0</v>
      </c>
      <c r="F53" s="73">
        <f>F51+F52</f>
        <v>0</v>
      </c>
      <c r="G53" s="73">
        <f>G51+G52</f>
        <v>0</v>
      </c>
    </row>
    <row r="55" ht="12.75"/>
    <row r="56" ht="12.75"/>
  </sheetData>
  <sheetProtection password="FDAC" sheet="1"/>
  <protectedRanges>
    <protectedRange sqref="C9:G10 C11 C12:G17 C18 C19:G24 C25 C26:G26 C27 C28:G28 C29 C32:G33 C34 C38:G39 C40 C42:G43 C44 C47:G48 C49 C51:G52 C53" name="Rango1"/>
  </protectedRanges>
  <mergeCells count="4">
    <mergeCell ref="B1:G1"/>
    <mergeCell ref="B2:G2"/>
    <mergeCell ref="B3:G3"/>
    <mergeCell ref="B4:G4"/>
  </mergeCells>
  <printOptions horizontalCentered="1"/>
  <pageMargins left="0.38" right="0.44" top="1.0236220472440944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3.7109375" style="159" customWidth="1"/>
    <col min="2" max="2" width="58.8515625" style="17" bestFit="1" customWidth="1"/>
    <col min="3" max="3" width="7.140625" style="17" customWidth="1"/>
    <col min="4" max="4" width="14.28125" style="37" customWidth="1"/>
    <col min="5" max="5" width="14.28125" style="17" customWidth="1"/>
    <col min="6" max="6" width="14.28125" style="4" customWidth="1"/>
    <col min="7" max="7" width="14.28125" style="0" customWidth="1"/>
  </cols>
  <sheetData>
    <row r="1" spans="2:7" ht="12.75">
      <c r="B1" s="182"/>
      <c r="C1" s="182"/>
      <c r="D1" s="182"/>
      <c r="E1" s="182"/>
      <c r="F1" s="182"/>
      <c r="G1" s="182"/>
    </row>
    <row r="2" spans="2:7" ht="12.75">
      <c r="B2" s="182" t="s">
        <v>195</v>
      </c>
      <c r="C2" s="182"/>
      <c r="D2" s="182"/>
      <c r="E2" s="182"/>
      <c r="F2" s="182"/>
      <c r="G2" s="182"/>
    </row>
    <row r="3" spans="2:7" ht="12.75">
      <c r="B3" s="182" t="str">
        <f>'Est. Resultados'!B3</f>
        <v>Por los periodos terminados al 31 de Marzo del año 2012 y 2011</v>
      </c>
      <c r="C3" s="182"/>
      <c r="D3" s="182"/>
      <c r="E3" s="182"/>
      <c r="F3" s="182"/>
      <c r="G3" s="182"/>
    </row>
    <row r="4" spans="2:7" ht="12.75">
      <c r="B4" s="182" t="str">
        <f>+'Situación Financiera'!B4</f>
        <v>(En miles de nuevos soles)</v>
      </c>
      <c r="C4" s="182"/>
      <c r="D4" s="182"/>
      <c r="E4" s="182"/>
      <c r="F4" s="182"/>
      <c r="G4" s="182"/>
    </row>
    <row r="5" spans="2:7" ht="12.75">
      <c r="B5" s="75"/>
      <c r="C5" s="75"/>
      <c r="D5" s="75"/>
      <c r="E5" s="75"/>
      <c r="F5" s="75"/>
      <c r="G5" s="75"/>
    </row>
    <row r="6" spans="2:7" ht="12.75">
      <c r="B6" s="76"/>
      <c r="C6" s="76"/>
      <c r="D6" s="77"/>
      <c r="E6" s="77"/>
      <c r="F6" s="75"/>
      <c r="G6" s="75"/>
    </row>
    <row r="7" spans="1:7" ht="56.25">
      <c r="A7" s="166" t="s">
        <v>327</v>
      </c>
      <c r="B7" s="111"/>
      <c r="C7" s="112" t="s">
        <v>120</v>
      </c>
      <c r="D7" s="134" t="str">
        <f>'Est. Resultados'!D7</f>
        <v>Por el Trimestre especifico del  1 de Enero al 31 de Marzo de  2012</v>
      </c>
      <c r="E7" s="134" t="str">
        <f>'Est. Resultados'!E7</f>
        <v>Por el Trimestre especifico del  1 de Enero al 31 de Marzo de  2011</v>
      </c>
      <c r="F7" s="134" t="str">
        <f>'Est. Resultados'!F7</f>
        <v>Por el Periodo acumulado del  1 de Enero al 31 de Marzo de  2012</v>
      </c>
      <c r="G7" s="134" t="str">
        <f>'Est. Resultados'!G7</f>
        <v>Por el Periodo acumulado del  1 de Enero al 31 de Marzo de  2011</v>
      </c>
    </row>
    <row r="8" spans="1:7" ht="12.75">
      <c r="A8" s="165"/>
      <c r="B8" s="78"/>
      <c r="C8" s="82"/>
      <c r="D8" s="83"/>
      <c r="E8" s="83"/>
      <c r="F8" s="83"/>
      <c r="G8" s="83"/>
    </row>
    <row r="9" spans="1:7" ht="12.75">
      <c r="A9" s="163" t="s">
        <v>311</v>
      </c>
      <c r="B9" s="44" t="s">
        <v>388</v>
      </c>
      <c r="C9" s="139"/>
      <c r="D9" s="120">
        <v>0</v>
      </c>
      <c r="E9" s="120">
        <v>0</v>
      </c>
      <c r="F9" s="120">
        <v>0</v>
      </c>
      <c r="G9" s="120">
        <v>0</v>
      </c>
    </row>
    <row r="10" spans="1:7" ht="12.75">
      <c r="A10" s="163"/>
      <c r="B10" s="47"/>
      <c r="C10" s="48"/>
      <c r="D10" s="50"/>
      <c r="E10" s="50"/>
      <c r="F10" s="50"/>
      <c r="G10" s="50"/>
    </row>
    <row r="11" spans="1:7" ht="12.75">
      <c r="A11" s="163"/>
      <c r="B11" s="79" t="s">
        <v>266</v>
      </c>
      <c r="C11" s="48"/>
      <c r="D11" s="50"/>
      <c r="E11" s="50"/>
      <c r="F11" s="50"/>
      <c r="G11" s="50"/>
    </row>
    <row r="12" spans="1:7" ht="12.75">
      <c r="A12" s="163" t="s">
        <v>312</v>
      </c>
      <c r="B12" s="118" t="s">
        <v>196</v>
      </c>
      <c r="C12" s="119"/>
      <c r="D12" s="120">
        <v>0</v>
      </c>
      <c r="E12" s="120">
        <v>0</v>
      </c>
      <c r="F12" s="120">
        <v>0</v>
      </c>
      <c r="G12" s="120">
        <v>0</v>
      </c>
    </row>
    <row r="13" spans="1:7" ht="12.75">
      <c r="A13" s="163" t="s">
        <v>437</v>
      </c>
      <c r="B13" s="151" t="s">
        <v>524</v>
      </c>
      <c r="C13" s="119"/>
      <c r="D13" s="120">
        <v>0</v>
      </c>
      <c r="E13" s="120">
        <v>0</v>
      </c>
      <c r="F13" s="120">
        <v>0</v>
      </c>
      <c r="G13" s="120">
        <v>0</v>
      </c>
    </row>
    <row r="14" spans="1:7" ht="22.5">
      <c r="A14" s="163" t="s">
        <v>313</v>
      </c>
      <c r="B14" s="152" t="s">
        <v>438</v>
      </c>
      <c r="C14" s="119"/>
      <c r="D14" s="120">
        <v>0</v>
      </c>
      <c r="E14" s="120">
        <v>0</v>
      </c>
      <c r="F14" s="120">
        <v>0</v>
      </c>
      <c r="G14" s="120">
        <v>0</v>
      </c>
    </row>
    <row r="15" spans="1:7" ht="12.75">
      <c r="A15" s="163" t="s">
        <v>314</v>
      </c>
      <c r="B15" s="138" t="s">
        <v>197</v>
      </c>
      <c r="C15" s="119"/>
      <c r="D15" s="120">
        <v>0</v>
      </c>
      <c r="E15" s="120">
        <v>0</v>
      </c>
      <c r="F15" s="120">
        <v>0</v>
      </c>
      <c r="G15" s="120">
        <v>0</v>
      </c>
    </row>
    <row r="16" spans="1:7" ht="22.5">
      <c r="A16" s="163" t="s">
        <v>439</v>
      </c>
      <c r="B16" s="152" t="s">
        <v>440</v>
      </c>
      <c r="C16" s="119"/>
      <c r="D16" s="120">
        <v>0</v>
      </c>
      <c r="E16" s="120">
        <v>0</v>
      </c>
      <c r="F16" s="120">
        <v>0</v>
      </c>
      <c r="G16" s="120">
        <v>0</v>
      </c>
    </row>
    <row r="17" spans="1:7" ht="22.5">
      <c r="A17" s="163" t="s">
        <v>315</v>
      </c>
      <c r="B17" s="152" t="s">
        <v>504</v>
      </c>
      <c r="C17" s="119"/>
      <c r="D17" s="120">
        <v>0</v>
      </c>
      <c r="E17" s="120">
        <v>0</v>
      </c>
      <c r="F17" s="120">
        <v>0</v>
      </c>
      <c r="G17" s="120">
        <v>0</v>
      </c>
    </row>
    <row r="18" spans="1:7" ht="12.75">
      <c r="A18" s="163" t="s">
        <v>316</v>
      </c>
      <c r="B18" s="118" t="s">
        <v>198</v>
      </c>
      <c r="C18" s="119"/>
      <c r="D18" s="120">
        <v>0</v>
      </c>
      <c r="E18" s="120">
        <v>0</v>
      </c>
      <c r="F18" s="120">
        <v>0</v>
      </c>
      <c r="G18" s="120">
        <v>0</v>
      </c>
    </row>
    <row r="19" spans="1:7" ht="12.75">
      <c r="A19" s="163" t="s">
        <v>443</v>
      </c>
      <c r="B19" s="152" t="s">
        <v>441</v>
      </c>
      <c r="C19" s="119"/>
      <c r="D19" s="120">
        <v>0</v>
      </c>
      <c r="E19" s="120">
        <v>0</v>
      </c>
      <c r="F19" s="120">
        <v>0</v>
      </c>
      <c r="G19" s="120">
        <v>0</v>
      </c>
    </row>
    <row r="20" spans="1:7" ht="22.5">
      <c r="A20" s="163" t="s">
        <v>444</v>
      </c>
      <c r="B20" s="152" t="s">
        <v>442</v>
      </c>
      <c r="C20" s="119"/>
      <c r="D20" s="120">
        <v>0</v>
      </c>
      <c r="E20" s="120">
        <v>0</v>
      </c>
      <c r="F20" s="120">
        <v>0</v>
      </c>
      <c r="G20" s="120">
        <v>0</v>
      </c>
    </row>
    <row r="21" spans="1:7" ht="12.75">
      <c r="A21" s="163" t="s">
        <v>322</v>
      </c>
      <c r="B21" s="79" t="s">
        <v>536</v>
      </c>
      <c r="C21" s="119"/>
      <c r="D21" s="63">
        <f>SUM(D12:D20)</f>
        <v>0</v>
      </c>
      <c r="E21" s="63">
        <f>SUM(E12:E20)</f>
        <v>0</v>
      </c>
      <c r="F21" s="63">
        <f>SUM(F12:F20)</f>
        <v>0</v>
      </c>
      <c r="G21" s="63">
        <f>SUM(G12:G20)</f>
        <v>0</v>
      </c>
    </row>
    <row r="22" spans="1:7" ht="12.75">
      <c r="A22" s="163"/>
      <c r="B22" s="79"/>
      <c r="C22" s="48"/>
      <c r="D22" s="50"/>
      <c r="E22" s="50"/>
      <c r="F22" s="50"/>
      <c r="G22" s="50"/>
    </row>
    <row r="23" spans="1:7" ht="22.5">
      <c r="A23" s="163"/>
      <c r="B23" s="80" t="s">
        <v>210</v>
      </c>
      <c r="C23" s="140"/>
      <c r="D23" s="84"/>
      <c r="E23" s="84"/>
      <c r="F23" s="84"/>
      <c r="G23" s="84"/>
    </row>
    <row r="24" spans="1:7" ht="12.75">
      <c r="A24" s="163" t="s">
        <v>317</v>
      </c>
      <c r="B24" s="118" t="s">
        <v>196</v>
      </c>
      <c r="C24" s="141"/>
      <c r="D24" s="120">
        <v>0</v>
      </c>
      <c r="E24" s="120">
        <v>0</v>
      </c>
      <c r="F24" s="120">
        <v>0</v>
      </c>
      <c r="G24" s="120">
        <v>0</v>
      </c>
    </row>
    <row r="25" spans="1:7" ht="12.75">
      <c r="A25" s="163" t="s">
        <v>445</v>
      </c>
      <c r="B25" s="151" t="s">
        <v>524</v>
      </c>
      <c r="C25" s="141"/>
      <c r="D25" s="120">
        <v>0</v>
      </c>
      <c r="E25" s="120">
        <v>0</v>
      </c>
      <c r="F25" s="120">
        <v>0</v>
      </c>
      <c r="G25" s="120">
        <v>0</v>
      </c>
    </row>
    <row r="26" spans="1:7" ht="22.5">
      <c r="A26" s="163" t="s">
        <v>318</v>
      </c>
      <c r="B26" s="152" t="s">
        <v>438</v>
      </c>
      <c r="C26" s="141"/>
      <c r="D26" s="120">
        <v>0</v>
      </c>
      <c r="E26" s="120">
        <v>0</v>
      </c>
      <c r="F26" s="120">
        <v>0</v>
      </c>
      <c r="G26" s="120">
        <v>0</v>
      </c>
    </row>
    <row r="27" spans="1:7" ht="12.75">
      <c r="A27" s="163" t="s">
        <v>319</v>
      </c>
      <c r="B27" s="138" t="s">
        <v>197</v>
      </c>
      <c r="C27" s="141"/>
      <c r="D27" s="120">
        <v>0</v>
      </c>
      <c r="E27" s="120">
        <v>0</v>
      </c>
      <c r="F27" s="120">
        <v>0</v>
      </c>
      <c r="G27" s="120">
        <v>0</v>
      </c>
    </row>
    <row r="28" spans="1:7" ht="22.5">
      <c r="A28" s="163" t="s">
        <v>510</v>
      </c>
      <c r="B28" s="152" t="s">
        <v>440</v>
      </c>
      <c r="C28" s="141"/>
      <c r="D28" s="120">
        <v>0</v>
      </c>
      <c r="E28" s="120">
        <v>0</v>
      </c>
      <c r="F28" s="120">
        <v>0</v>
      </c>
      <c r="G28" s="120">
        <v>0</v>
      </c>
    </row>
    <row r="29" spans="1:7" ht="22.5">
      <c r="A29" s="163" t="s">
        <v>320</v>
      </c>
      <c r="B29" s="152" t="s">
        <v>504</v>
      </c>
      <c r="C29" s="141"/>
      <c r="D29" s="120">
        <v>0</v>
      </c>
      <c r="E29" s="120">
        <v>0</v>
      </c>
      <c r="F29" s="120">
        <v>0</v>
      </c>
      <c r="G29" s="120">
        <v>0</v>
      </c>
    </row>
    <row r="30" spans="1:7" ht="12.75">
      <c r="A30" s="163" t="s">
        <v>321</v>
      </c>
      <c r="B30" s="118" t="s">
        <v>198</v>
      </c>
      <c r="C30" s="141"/>
      <c r="D30" s="120">
        <v>0</v>
      </c>
      <c r="E30" s="120">
        <v>0</v>
      </c>
      <c r="F30" s="120">
        <v>0</v>
      </c>
      <c r="G30" s="120">
        <v>0</v>
      </c>
    </row>
    <row r="31" spans="1:7" ht="12.75">
      <c r="A31" s="163" t="s">
        <v>446</v>
      </c>
      <c r="B31" s="152" t="s">
        <v>441</v>
      </c>
      <c r="C31" s="141"/>
      <c r="D31" s="120">
        <v>0</v>
      </c>
      <c r="E31" s="120">
        <v>0</v>
      </c>
      <c r="F31" s="120">
        <v>0</v>
      </c>
      <c r="G31" s="120">
        <v>0</v>
      </c>
    </row>
    <row r="32" spans="1:7" ht="22.5">
      <c r="A32" s="163" t="s">
        <v>447</v>
      </c>
      <c r="B32" s="152" t="s">
        <v>442</v>
      </c>
      <c r="C32" s="141"/>
      <c r="D32" s="120">
        <v>0</v>
      </c>
      <c r="E32" s="120">
        <v>0</v>
      </c>
      <c r="F32" s="120">
        <v>0</v>
      </c>
      <c r="G32" s="120">
        <v>0</v>
      </c>
    </row>
    <row r="33" spans="1:7" ht="22.5">
      <c r="A33" s="163" t="s">
        <v>323</v>
      </c>
      <c r="B33" s="80" t="s">
        <v>239</v>
      </c>
      <c r="C33" s="141"/>
      <c r="D33" s="85">
        <f>SUM(D24:D32)</f>
        <v>0</v>
      </c>
      <c r="E33" s="85">
        <f>SUM(E24:E32)</f>
        <v>0</v>
      </c>
      <c r="F33" s="85">
        <f>SUM(F24:F32)</f>
        <v>0</v>
      </c>
      <c r="G33" s="85">
        <f>SUM(G24:G32)</f>
        <v>0</v>
      </c>
    </row>
    <row r="34" spans="1:7" ht="12.75">
      <c r="A34" s="163" t="s">
        <v>324</v>
      </c>
      <c r="B34" s="79" t="s">
        <v>211</v>
      </c>
      <c r="C34" s="141"/>
      <c r="D34" s="85">
        <f>+D21+D33</f>
        <v>0</v>
      </c>
      <c r="E34" s="85">
        <f>+E21+E33</f>
        <v>0</v>
      </c>
      <c r="F34" s="85">
        <f>+F21+F33</f>
        <v>0</v>
      </c>
      <c r="G34" s="85">
        <f>+G21+G33</f>
        <v>0</v>
      </c>
    </row>
    <row r="35" spans="1:7" ht="12.75">
      <c r="A35" s="163" t="s">
        <v>325</v>
      </c>
      <c r="B35" s="69" t="s">
        <v>199</v>
      </c>
      <c r="C35" s="141"/>
      <c r="D35" s="85">
        <f>+D9+D34</f>
        <v>0</v>
      </c>
      <c r="E35" s="85">
        <f>+E9+E34</f>
        <v>0</v>
      </c>
      <c r="F35" s="85">
        <f>+F9+F34</f>
        <v>0</v>
      </c>
      <c r="G35" s="85">
        <f>+G9+G34</f>
        <v>0</v>
      </c>
    </row>
    <row r="36" spans="1:7" ht="12.75">
      <c r="A36" s="163"/>
      <c r="B36" s="118"/>
      <c r="C36" s="142"/>
      <c r="D36" s="142"/>
      <c r="E36" s="142"/>
      <c r="F36" s="142"/>
      <c r="G36" s="142"/>
    </row>
    <row r="37" spans="1:7" s="10" customFormat="1" ht="12.75">
      <c r="A37" s="163"/>
      <c r="B37" s="69" t="s">
        <v>394</v>
      </c>
      <c r="C37" s="142"/>
      <c r="D37" s="142"/>
      <c r="E37" s="142"/>
      <c r="F37" s="142"/>
      <c r="G37" s="142"/>
    </row>
    <row r="38" spans="1:7" s="10" customFormat="1" ht="12.75">
      <c r="A38" s="163" t="s">
        <v>401</v>
      </c>
      <c r="B38" s="118" t="s">
        <v>393</v>
      </c>
      <c r="C38" s="141"/>
      <c r="D38" s="120">
        <v>0</v>
      </c>
      <c r="E38" s="120">
        <v>0</v>
      </c>
      <c r="F38" s="120">
        <v>0</v>
      </c>
      <c r="G38" s="120">
        <v>0</v>
      </c>
    </row>
    <row r="39" spans="1:7" s="10" customFormat="1" ht="12.75">
      <c r="A39" s="163" t="s">
        <v>402</v>
      </c>
      <c r="B39" s="118" t="s">
        <v>280</v>
      </c>
      <c r="C39" s="141"/>
      <c r="D39" s="120">
        <v>0</v>
      </c>
      <c r="E39" s="120">
        <v>0</v>
      </c>
      <c r="F39" s="120">
        <v>0</v>
      </c>
      <c r="G39" s="120">
        <v>0</v>
      </c>
    </row>
    <row r="40" spans="1:7" s="10" customFormat="1" ht="12.75">
      <c r="A40" s="163" t="s">
        <v>403</v>
      </c>
      <c r="B40" s="69" t="s">
        <v>395</v>
      </c>
      <c r="C40" s="141"/>
      <c r="D40" s="85">
        <f>SUM(D38:D39)</f>
        <v>0</v>
      </c>
      <c r="E40" s="85">
        <f>SUM(E38:E39)</f>
        <v>0</v>
      </c>
      <c r="F40" s="85">
        <f>SUM(F38:F39)</f>
        <v>0</v>
      </c>
      <c r="G40" s="85">
        <f>SUM(G38:G39)</f>
        <v>0</v>
      </c>
    </row>
    <row r="41" spans="1:6" s="10" customFormat="1" ht="12.75">
      <c r="A41" s="167"/>
      <c r="B41" s="28"/>
      <c r="C41" s="23"/>
      <c r="D41" s="36"/>
      <c r="E41" s="36"/>
      <c r="F41" s="29"/>
    </row>
    <row r="42" spans="1:3" ht="12.75">
      <c r="A42" s="163"/>
      <c r="B42" s="25"/>
      <c r="C42" s="23"/>
    </row>
    <row r="43" ht="12.75"/>
  </sheetData>
  <sheetProtection password="FDAC" sheet="1"/>
  <protectedRanges>
    <protectedRange sqref="C9:G9 C21 C24:G32 C33:C35 C38:G39 C40 C12:G20" name="Rango1"/>
  </protectedRanges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showGridLines="0" zoomScalePageLayoutView="0" workbookViewId="0" topLeftCell="A7">
      <selection activeCell="B28" sqref="B28"/>
    </sheetView>
  </sheetViews>
  <sheetFormatPr defaultColWidth="11.421875" defaultRowHeight="12.75"/>
  <cols>
    <col min="1" max="1" width="3.28125" style="168" customWidth="1"/>
    <col min="2" max="2" width="76.140625" style="17" customWidth="1"/>
    <col min="3" max="3" width="8.57421875" style="0" customWidth="1"/>
    <col min="4" max="5" width="12.8515625" style="0" customWidth="1"/>
  </cols>
  <sheetData>
    <row r="1" spans="2:5" ht="12.75">
      <c r="B1" s="183"/>
      <c r="C1" s="183"/>
      <c r="D1" s="183"/>
      <c r="E1" s="183"/>
    </row>
    <row r="2" spans="2:5" ht="12.75">
      <c r="B2" s="183" t="s">
        <v>75</v>
      </c>
      <c r="C2" s="183"/>
      <c r="D2" s="183"/>
      <c r="E2" s="183"/>
    </row>
    <row r="3" spans="2:5" ht="12.75">
      <c r="B3" s="183" t="s">
        <v>226</v>
      </c>
      <c r="C3" s="183"/>
      <c r="D3" s="183"/>
      <c r="E3" s="183"/>
    </row>
    <row r="4" spans="2:5" ht="12.75">
      <c r="B4" s="183" t="str">
        <f>'Est. Resultados'!B3</f>
        <v>Por los periodos terminados al 31 de Marzo del año 2012 y 2011</v>
      </c>
      <c r="C4" s="183"/>
      <c r="D4" s="183"/>
      <c r="E4" s="183"/>
    </row>
    <row r="5" spans="2:5" ht="12.75">
      <c r="B5" s="183" t="str">
        <f>+'Situación Financiera'!B4</f>
        <v>(En miles de nuevos soles)</v>
      </c>
      <c r="C5" s="183"/>
      <c r="D5" s="183"/>
      <c r="E5" s="183"/>
    </row>
    <row r="6" spans="2:5" ht="12.75">
      <c r="B6" s="76"/>
      <c r="C6" s="76"/>
      <c r="D6" s="76"/>
      <c r="E6" s="76"/>
    </row>
    <row r="7" spans="1:5" ht="56.25" customHeight="1">
      <c r="A7" s="170" t="s">
        <v>8</v>
      </c>
      <c r="B7" s="111"/>
      <c r="C7" s="107" t="s">
        <v>120</v>
      </c>
      <c r="D7" s="134" t="str">
        <f>CONCATENATE("Del ","1 de Enero de ",'Inf General'!C5," al ",'Inf General'!E7," de ",'Inf General'!C5)</f>
        <v>Del 1 de Enero de 2012 al 31 de Marzo de 2012</v>
      </c>
      <c r="E7" s="134" t="str">
        <f>CONCATENATE("Del ","1 de Enero de ",'Inf General'!C5-1," al ",'Inf General'!E7," de ",'Inf General'!C5-1)</f>
        <v>Del 1 de Enero de 2011 al 31 de Marzo de 2011</v>
      </c>
    </row>
    <row r="8" spans="1:5" ht="12.75">
      <c r="A8" s="161"/>
      <c r="B8" s="44" t="s">
        <v>525</v>
      </c>
      <c r="C8" s="45"/>
      <c r="D8" s="43"/>
      <c r="E8" s="43"/>
    </row>
    <row r="9" spans="1:5" ht="12.75">
      <c r="A9" s="163"/>
      <c r="B9" s="149" t="s">
        <v>448</v>
      </c>
      <c r="C9" s="45"/>
      <c r="D9" s="43"/>
      <c r="E9" s="43"/>
    </row>
    <row r="10" spans="1:5" ht="12.75">
      <c r="A10" s="163" t="s">
        <v>49</v>
      </c>
      <c r="B10" s="137" t="s">
        <v>386</v>
      </c>
      <c r="C10" s="119"/>
      <c r="D10" s="122">
        <v>0</v>
      </c>
      <c r="E10" s="122">
        <v>0</v>
      </c>
    </row>
    <row r="11" spans="1:5" ht="12.75">
      <c r="A11" s="163" t="s">
        <v>98</v>
      </c>
      <c r="B11" s="137" t="s">
        <v>214</v>
      </c>
      <c r="C11" s="119"/>
      <c r="D11" s="122">
        <v>0</v>
      </c>
      <c r="E11" s="122">
        <v>0</v>
      </c>
    </row>
    <row r="12" spans="1:5" ht="12.75">
      <c r="A12" s="163" t="s">
        <v>96</v>
      </c>
      <c r="B12" s="137" t="s">
        <v>449</v>
      </c>
      <c r="C12" s="119"/>
      <c r="D12" s="122">
        <v>0</v>
      </c>
      <c r="E12" s="122">
        <v>0</v>
      </c>
    </row>
    <row r="13" spans="1:5" ht="12.75">
      <c r="A13" s="163" t="s">
        <v>450</v>
      </c>
      <c r="B13" s="137" t="s">
        <v>451</v>
      </c>
      <c r="C13" s="119"/>
      <c r="D13" s="122">
        <v>0</v>
      </c>
      <c r="E13" s="122">
        <v>0</v>
      </c>
    </row>
    <row r="14" spans="1:5" ht="12.75">
      <c r="A14" s="163" t="s">
        <v>51</v>
      </c>
      <c r="B14" s="137" t="s">
        <v>452</v>
      </c>
      <c r="C14" s="119"/>
      <c r="D14" s="122">
        <v>0</v>
      </c>
      <c r="E14" s="122">
        <v>0</v>
      </c>
    </row>
    <row r="15" spans="1:5" ht="12.75">
      <c r="A15" s="163"/>
      <c r="B15" s="44" t="s">
        <v>453</v>
      </c>
      <c r="C15" s="45"/>
      <c r="D15" s="43"/>
      <c r="E15" s="43"/>
    </row>
    <row r="16" spans="1:5" ht="12.75">
      <c r="A16" s="163" t="s">
        <v>88</v>
      </c>
      <c r="B16" s="137" t="s">
        <v>142</v>
      </c>
      <c r="C16" s="119"/>
      <c r="D16" s="122">
        <v>0</v>
      </c>
      <c r="E16" s="122">
        <v>0</v>
      </c>
    </row>
    <row r="17" spans="1:5" ht="12.75">
      <c r="A17" s="163" t="s">
        <v>455</v>
      </c>
      <c r="B17" s="137" t="s">
        <v>449</v>
      </c>
      <c r="C17" s="119"/>
      <c r="D17" s="122">
        <v>0</v>
      </c>
      <c r="E17" s="122">
        <v>0</v>
      </c>
    </row>
    <row r="18" spans="1:5" ht="12.75">
      <c r="A18" s="163" t="s">
        <v>52</v>
      </c>
      <c r="B18" s="137" t="s">
        <v>454</v>
      </c>
      <c r="C18" s="119"/>
      <c r="D18" s="122">
        <v>0</v>
      </c>
      <c r="E18" s="122">
        <v>0</v>
      </c>
    </row>
    <row r="19" spans="1:5" ht="12.75">
      <c r="A19" s="163" t="s">
        <v>456</v>
      </c>
      <c r="B19" s="137" t="s">
        <v>457</v>
      </c>
      <c r="C19" s="119"/>
      <c r="D19" s="122">
        <v>0</v>
      </c>
      <c r="E19" s="122">
        <v>0</v>
      </c>
    </row>
    <row r="20" spans="1:5" ht="12.75">
      <c r="A20" s="163" t="s">
        <v>54</v>
      </c>
      <c r="B20" s="137" t="s">
        <v>216</v>
      </c>
      <c r="C20" s="119"/>
      <c r="D20" s="122">
        <v>0</v>
      </c>
      <c r="E20" s="122">
        <v>0</v>
      </c>
    </row>
    <row r="21" spans="1:5" ht="12.75">
      <c r="A21" s="163" t="s">
        <v>511</v>
      </c>
      <c r="B21" s="86" t="s">
        <v>458</v>
      </c>
      <c r="C21" s="119"/>
      <c r="D21" s="64">
        <f>SUM(D10:D20)</f>
        <v>0</v>
      </c>
      <c r="E21" s="64">
        <f>SUM(E10:E20)</f>
        <v>0</v>
      </c>
    </row>
    <row r="22" spans="1:5" ht="12.75">
      <c r="A22" s="163" t="s">
        <v>50</v>
      </c>
      <c r="B22" s="143" t="s">
        <v>459</v>
      </c>
      <c r="C22" s="119"/>
      <c r="D22" s="122">
        <v>0</v>
      </c>
      <c r="E22" s="122">
        <v>0</v>
      </c>
    </row>
    <row r="23" spans="1:5" ht="12.75">
      <c r="A23" s="163" t="s">
        <v>53</v>
      </c>
      <c r="B23" s="137" t="s">
        <v>460</v>
      </c>
      <c r="C23" s="119"/>
      <c r="D23" s="122">
        <v>0</v>
      </c>
      <c r="E23" s="122">
        <v>0</v>
      </c>
    </row>
    <row r="24" spans="1:5" ht="12.75">
      <c r="A24" s="163" t="s">
        <v>97</v>
      </c>
      <c r="B24" s="143" t="s">
        <v>215</v>
      </c>
      <c r="C24" s="119"/>
      <c r="D24" s="122">
        <v>0</v>
      </c>
      <c r="E24" s="122">
        <v>0</v>
      </c>
    </row>
    <row r="25" spans="1:5" ht="12.75">
      <c r="A25" s="163" t="s">
        <v>332</v>
      </c>
      <c r="B25" s="137" t="s">
        <v>461</v>
      </c>
      <c r="C25" s="119"/>
      <c r="D25" s="122">
        <v>0</v>
      </c>
      <c r="E25" s="122">
        <v>0</v>
      </c>
    </row>
    <row r="26" spans="1:5" ht="12.75">
      <c r="A26" s="163" t="s">
        <v>462</v>
      </c>
      <c r="B26" s="137" t="s">
        <v>463</v>
      </c>
      <c r="C26" s="119"/>
      <c r="D26" s="122">
        <v>0</v>
      </c>
      <c r="E26" s="122">
        <v>0</v>
      </c>
    </row>
    <row r="27" spans="1:5" ht="12.75">
      <c r="A27" s="163" t="s">
        <v>512</v>
      </c>
      <c r="B27" s="137" t="s">
        <v>513</v>
      </c>
      <c r="C27" s="119"/>
      <c r="D27" s="122">
        <v>0</v>
      </c>
      <c r="E27" s="122">
        <v>0</v>
      </c>
    </row>
    <row r="28" spans="1:5" ht="22.5">
      <c r="A28" s="163" t="s">
        <v>55</v>
      </c>
      <c r="B28" s="86" t="s">
        <v>383</v>
      </c>
      <c r="C28" s="119"/>
      <c r="D28" s="64">
        <f>SUM(D21:D27)</f>
        <v>0</v>
      </c>
      <c r="E28" s="64">
        <f>SUM(E21:E27)</f>
        <v>0</v>
      </c>
    </row>
    <row r="29" spans="1:5" ht="12.75">
      <c r="A29" s="163"/>
      <c r="B29" s="44" t="s">
        <v>526</v>
      </c>
      <c r="C29" s="48"/>
      <c r="D29" s="49"/>
      <c r="E29" s="49"/>
    </row>
    <row r="30" spans="1:5" ht="12.75">
      <c r="A30" s="163"/>
      <c r="B30" s="44" t="s">
        <v>527</v>
      </c>
      <c r="C30" s="48"/>
      <c r="D30" s="49"/>
      <c r="E30" s="49"/>
    </row>
    <row r="31" spans="1:5" ht="12.75">
      <c r="A31" s="163" t="s">
        <v>333</v>
      </c>
      <c r="B31" s="144" t="s">
        <v>380</v>
      </c>
      <c r="C31" s="119"/>
      <c r="D31" s="122">
        <v>0</v>
      </c>
      <c r="E31" s="122">
        <v>0</v>
      </c>
    </row>
    <row r="32" spans="1:5" ht="12.75">
      <c r="A32" s="163" t="s">
        <v>151</v>
      </c>
      <c r="B32" s="144" t="s">
        <v>535</v>
      </c>
      <c r="C32" s="119"/>
      <c r="D32" s="122">
        <v>0</v>
      </c>
      <c r="E32" s="122">
        <v>0</v>
      </c>
    </row>
    <row r="33" spans="1:5" ht="12.75">
      <c r="A33" s="163" t="s">
        <v>56</v>
      </c>
      <c r="B33" s="143" t="s">
        <v>267</v>
      </c>
      <c r="C33" s="119"/>
      <c r="D33" s="122">
        <v>0</v>
      </c>
      <c r="E33" s="122">
        <v>0</v>
      </c>
    </row>
    <row r="34" spans="1:5" ht="12.75">
      <c r="A34" s="163" t="s">
        <v>334</v>
      </c>
      <c r="B34" s="137" t="s">
        <v>268</v>
      </c>
      <c r="C34" s="119"/>
      <c r="D34" s="122">
        <v>0</v>
      </c>
      <c r="E34" s="122">
        <v>0</v>
      </c>
    </row>
    <row r="35" spans="1:5" ht="12.75">
      <c r="A35" s="163" t="s">
        <v>335</v>
      </c>
      <c r="B35" s="144" t="s">
        <v>269</v>
      </c>
      <c r="C35" s="119"/>
      <c r="D35" s="122">
        <v>0</v>
      </c>
      <c r="E35" s="122">
        <v>0</v>
      </c>
    </row>
    <row r="36" spans="1:5" ht="12.75">
      <c r="A36" s="163" t="s">
        <v>57</v>
      </c>
      <c r="B36" s="143" t="s">
        <v>270</v>
      </c>
      <c r="C36" s="119"/>
      <c r="D36" s="122">
        <v>0</v>
      </c>
      <c r="E36" s="122">
        <v>0</v>
      </c>
    </row>
    <row r="37" spans="1:5" ht="12.75">
      <c r="A37" s="163" t="s">
        <v>58</v>
      </c>
      <c r="B37" s="143" t="s">
        <v>271</v>
      </c>
      <c r="C37" s="119"/>
      <c r="D37" s="122">
        <v>0</v>
      </c>
      <c r="E37" s="122">
        <v>0</v>
      </c>
    </row>
    <row r="38" spans="1:5" ht="12.75">
      <c r="A38" s="163" t="s">
        <v>336</v>
      </c>
      <c r="B38" s="143" t="s">
        <v>272</v>
      </c>
      <c r="C38" s="119"/>
      <c r="D38" s="122">
        <v>0</v>
      </c>
      <c r="E38" s="122">
        <v>0</v>
      </c>
    </row>
    <row r="39" spans="1:5" ht="12.75">
      <c r="A39" s="163" t="s">
        <v>465</v>
      </c>
      <c r="B39" s="143" t="s">
        <v>466</v>
      </c>
      <c r="C39" s="119"/>
      <c r="D39" s="122">
        <v>0</v>
      </c>
      <c r="E39" s="122">
        <v>0</v>
      </c>
    </row>
    <row r="40" spans="1:5" ht="12.75">
      <c r="A40" s="163" t="s">
        <v>99</v>
      </c>
      <c r="B40" s="143" t="s">
        <v>467</v>
      </c>
      <c r="C40" s="119"/>
      <c r="D40" s="122">
        <v>0</v>
      </c>
      <c r="E40" s="122">
        <v>0</v>
      </c>
    </row>
    <row r="41" spans="1:5" ht="12.75">
      <c r="A41" s="163" t="s">
        <v>100</v>
      </c>
      <c r="B41" s="143" t="s">
        <v>217</v>
      </c>
      <c r="C41" s="119"/>
      <c r="D41" s="122">
        <v>0</v>
      </c>
      <c r="E41" s="122">
        <v>0</v>
      </c>
    </row>
    <row r="42" spans="1:5" ht="12.75">
      <c r="A42" s="163"/>
      <c r="B42" s="44" t="s">
        <v>528</v>
      </c>
      <c r="C42" s="48"/>
      <c r="D42" s="49"/>
      <c r="E42" s="49"/>
    </row>
    <row r="43" spans="1:5" ht="12.75">
      <c r="A43" s="163" t="s">
        <v>337</v>
      </c>
      <c r="B43" s="137" t="s">
        <v>273</v>
      </c>
      <c r="C43" s="119"/>
      <c r="D43" s="122">
        <v>0</v>
      </c>
      <c r="E43" s="122">
        <v>0</v>
      </c>
    </row>
    <row r="44" spans="1:5" ht="12.75">
      <c r="A44" s="163" t="s">
        <v>497</v>
      </c>
      <c r="B44" s="137" t="s">
        <v>468</v>
      </c>
      <c r="C44" s="119"/>
      <c r="D44" s="122">
        <v>0</v>
      </c>
      <c r="E44" s="122">
        <v>0</v>
      </c>
    </row>
    <row r="45" spans="1:5" ht="12.75">
      <c r="A45" s="163" t="s">
        <v>59</v>
      </c>
      <c r="B45" s="137" t="s">
        <v>274</v>
      </c>
      <c r="C45" s="119"/>
      <c r="D45" s="122">
        <v>0</v>
      </c>
      <c r="E45" s="122">
        <v>0</v>
      </c>
    </row>
    <row r="46" spans="1:5" ht="12.75">
      <c r="A46" s="163" t="s">
        <v>338</v>
      </c>
      <c r="B46" s="137" t="s">
        <v>268</v>
      </c>
      <c r="C46" s="119"/>
      <c r="D46" s="122">
        <v>0</v>
      </c>
      <c r="E46" s="122">
        <v>0</v>
      </c>
    </row>
    <row r="47" spans="1:5" ht="12.75">
      <c r="A47" s="163" t="s">
        <v>152</v>
      </c>
      <c r="B47" s="143" t="s">
        <v>218</v>
      </c>
      <c r="C47" s="119"/>
      <c r="D47" s="122">
        <v>0</v>
      </c>
      <c r="E47" s="122">
        <v>0</v>
      </c>
    </row>
    <row r="48" spans="1:5" ht="12.75">
      <c r="A48" s="163" t="s">
        <v>339</v>
      </c>
      <c r="B48" s="137" t="s">
        <v>275</v>
      </c>
      <c r="C48" s="121"/>
      <c r="D48" s="122">
        <v>0</v>
      </c>
      <c r="E48" s="122">
        <v>0</v>
      </c>
    </row>
    <row r="49" spans="1:5" ht="12.75">
      <c r="A49" s="163" t="s">
        <v>60</v>
      </c>
      <c r="B49" s="143" t="s">
        <v>276</v>
      </c>
      <c r="C49" s="119"/>
      <c r="D49" s="122">
        <v>0</v>
      </c>
      <c r="E49" s="122">
        <v>0</v>
      </c>
    </row>
    <row r="50" spans="1:5" ht="12.75">
      <c r="A50" s="163" t="s">
        <v>61</v>
      </c>
      <c r="B50" s="137" t="s">
        <v>241</v>
      </c>
      <c r="C50" s="119"/>
      <c r="D50" s="122">
        <v>0</v>
      </c>
      <c r="E50" s="122">
        <v>0</v>
      </c>
    </row>
    <row r="51" spans="1:5" ht="12.75">
      <c r="A51" s="163" t="s">
        <v>340</v>
      </c>
      <c r="B51" s="143" t="s">
        <v>277</v>
      </c>
      <c r="C51" s="119"/>
      <c r="D51" s="122">
        <v>0</v>
      </c>
      <c r="E51" s="122">
        <v>0</v>
      </c>
    </row>
    <row r="52" spans="1:5" ht="12.75">
      <c r="A52" s="163" t="s">
        <v>469</v>
      </c>
      <c r="B52" s="137" t="s">
        <v>463</v>
      </c>
      <c r="C52" s="119"/>
      <c r="D52" s="122">
        <v>0</v>
      </c>
      <c r="E52" s="122">
        <v>0</v>
      </c>
    </row>
    <row r="53" spans="1:5" ht="12.75">
      <c r="A53" s="163" t="s">
        <v>470</v>
      </c>
      <c r="B53" s="137" t="s">
        <v>471</v>
      </c>
      <c r="C53" s="119"/>
      <c r="D53" s="122">
        <v>0</v>
      </c>
      <c r="E53" s="122">
        <v>0</v>
      </c>
    </row>
    <row r="54" spans="1:5" ht="22.5">
      <c r="A54" s="163" t="s">
        <v>62</v>
      </c>
      <c r="B54" s="86" t="s">
        <v>384</v>
      </c>
      <c r="C54" s="119"/>
      <c r="D54" s="64">
        <f>SUM(D31:D53)</f>
        <v>0</v>
      </c>
      <c r="E54" s="64">
        <f>SUM(E31:E53)</f>
        <v>0</v>
      </c>
    </row>
    <row r="55" spans="1:5" ht="12.75">
      <c r="A55" s="163"/>
      <c r="B55" s="44" t="s">
        <v>529</v>
      </c>
      <c r="C55" s="48"/>
      <c r="D55" s="49"/>
      <c r="E55" s="49"/>
    </row>
    <row r="56" spans="1:5" ht="12.75">
      <c r="A56" s="163"/>
      <c r="B56" s="149" t="s">
        <v>472</v>
      </c>
      <c r="C56" s="48"/>
      <c r="D56" s="49"/>
      <c r="E56" s="49"/>
    </row>
    <row r="57" spans="1:5" ht="12.75">
      <c r="A57" s="163" t="s">
        <v>473</v>
      </c>
      <c r="B57" s="143" t="s">
        <v>474</v>
      </c>
      <c r="C57" s="119"/>
      <c r="D57" s="122">
        <v>0</v>
      </c>
      <c r="E57" s="122">
        <v>0</v>
      </c>
    </row>
    <row r="58" spans="1:5" ht="12.75">
      <c r="A58" s="163" t="s">
        <v>475</v>
      </c>
      <c r="B58" s="144" t="s">
        <v>476</v>
      </c>
      <c r="C58" s="119"/>
      <c r="D58" s="122">
        <v>0</v>
      </c>
      <c r="E58" s="122">
        <v>0</v>
      </c>
    </row>
    <row r="59" spans="1:5" ht="12.75">
      <c r="A59" s="163" t="s">
        <v>477</v>
      </c>
      <c r="B59" s="143" t="s">
        <v>478</v>
      </c>
      <c r="C59" s="119"/>
      <c r="D59" s="122">
        <v>0</v>
      </c>
      <c r="E59" s="122">
        <v>0</v>
      </c>
    </row>
    <row r="60" spans="1:5" ht="12.75">
      <c r="A60" s="163" t="s">
        <v>479</v>
      </c>
      <c r="B60" s="143" t="s">
        <v>480</v>
      </c>
      <c r="C60" s="119"/>
      <c r="D60" s="122">
        <v>0</v>
      </c>
      <c r="E60" s="122">
        <v>0</v>
      </c>
    </row>
    <row r="61" spans="1:5" ht="12.75">
      <c r="A61" s="163" t="s">
        <v>481</v>
      </c>
      <c r="B61" s="143" t="s">
        <v>466</v>
      </c>
      <c r="C61" s="119"/>
      <c r="D61" s="122">
        <v>0</v>
      </c>
      <c r="E61" s="122">
        <v>0</v>
      </c>
    </row>
    <row r="62" spans="1:5" ht="12.75">
      <c r="A62" s="163"/>
      <c r="B62" s="150" t="s">
        <v>482</v>
      </c>
      <c r="C62" s="48"/>
      <c r="D62" s="49"/>
      <c r="E62" s="49"/>
    </row>
    <row r="63" spans="1:5" ht="12.75">
      <c r="A63" s="163" t="s">
        <v>483</v>
      </c>
      <c r="B63" s="143" t="s">
        <v>484</v>
      </c>
      <c r="C63" s="119"/>
      <c r="D63" s="122">
        <v>0</v>
      </c>
      <c r="E63" s="122">
        <v>0</v>
      </c>
    </row>
    <row r="64" spans="1:5" ht="12.75">
      <c r="A64" s="163" t="s">
        <v>341</v>
      </c>
      <c r="B64" s="137" t="s">
        <v>219</v>
      </c>
      <c r="C64" s="119"/>
      <c r="D64" s="122">
        <v>0</v>
      </c>
      <c r="E64" s="122">
        <v>0</v>
      </c>
    </row>
    <row r="65" spans="1:5" ht="12.75">
      <c r="A65" s="163" t="s">
        <v>487</v>
      </c>
      <c r="B65" s="147" t="s">
        <v>476</v>
      </c>
      <c r="C65" s="119"/>
      <c r="D65" s="122">
        <v>0</v>
      </c>
      <c r="E65" s="122">
        <v>0</v>
      </c>
    </row>
    <row r="66" spans="1:5" ht="12.75">
      <c r="A66" s="163" t="s">
        <v>101</v>
      </c>
      <c r="B66" s="143" t="s">
        <v>278</v>
      </c>
      <c r="C66" s="119"/>
      <c r="D66" s="122">
        <v>0</v>
      </c>
      <c r="E66" s="122">
        <v>0</v>
      </c>
    </row>
    <row r="67" spans="1:5" ht="12.75">
      <c r="A67" s="163" t="s">
        <v>342</v>
      </c>
      <c r="B67" s="143" t="s">
        <v>220</v>
      </c>
      <c r="C67" s="119"/>
      <c r="D67" s="122">
        <v>0</v>
      </c>
      <c r="E67" s="122">
        <v>0</v>
      </c>
    </row>
    <row r="68" spans="1:5" ht="12.75">
      <c r="A68" s="163" t="s">
        <v>102</v>
      </c>
      <c r="B68" s="137" t="s">
        <v>485</v>
      </c>
      <c r="C68" s="119"/>
      <c r="D68" s="122">
        <v>0</v>
      </c>
      <c r="E68" s="122">
        <v>0</v>
      </c>
    </row>
    <row r="69" spans="1:5" ht="12.75">
      <c r="A69" s="163" t="s">
        <v>63</v>
      </c>
      <c r="B69" s="137" t="s">
        <v>486</v>
      </c>
      <c r="C69" s="119"/>
      <c r="D69" s="122">
        <v>0</v>
      </c>
      <c r="E69" s="122">
        <v>0</v>
      </c>
    </row>
    <row r="70" spans="1:5" ht="12.75">
      <c r="A70" s="163" t="s">
        <v>508</v>
      </c>
      <c r="B70" s="137" t="s">
        <v>463</v>
      </c>
      <c r="C70" s="119"/>
      <c r="D70" s="122">
        <v>0</v>
      </c>
      <c r="E70" s="122">
        <v>0</v>
      </c>
    </row>
    <row r="71" spans="1:5" ht="12.75">
      <c r="A71" s="163" t="s">
        <v>509</v>
      </c>
      <c r="B71" s="137" t="s">
        <v>488</v>
      </c>
      <c r="C71" s="119"/>
      <c r="D71" s="122">
        <v>0</v>
      </c>
      <c r="E71" s="122">
        <v>0</v>
      </c>
    </row>
    <row r="72" spans="1:5" ht="22.5">
      <c r="A72" s="163" t="s">
        <v>64</v>
      </c>
      <c r="B72" s="87" t="s">
        <v>385</v>
      </c>
      <c r="C72" s="119"/>
      <c r="D72" s="64">
        <f>SUM(D57:D71)</f>
        <v>0</v>
      </c>
      <c r="E72" s="64">
        <f>SUM(E57:E71)</f>
        <v>0</v>
      </c>
    </row>
    <row r="73" spans="1:5" ht="22.5">
      <c r="A73" s="163" t="s">
        <v>65</v>
      </c>
      <c r="B73" s="86" t="s">
        <v>221</v>
      </c>
      <c r="C73" s="119"/>
      <c r="D73" s="64">
        <f>+D28+D54+D72</f>
        <v>0</v>
      </c>
      <c r="E73" s="64">
        <f>+E28+E54+E72</f>
        <v>0</v>
      </c>
    </row>
    <row r="74" spans="1:5" ht="12.75">
      <c r="A74" s="163" t="s">
        <v>153</v>
      </c>
      <c r="B74" s="56" t="s">
        <v>222</v>
      </c>
      <c r="C74" s="119"/>
      <c r="D74" s="122">
        <v>0</v>
      </c>
      <c r="E74" s="122">
        <v>0</v>
      </c>
    </row>
    <row r="75" spans="1:5" ht="12.75">
      <c r="A75" s="163" t="s">
        <v>343</v>
      </c>
      <c r="B75" s="87" t="s">
        <v>223</v>
      </c>
      <c r="C75" s="119"/>
      <c r="D75" s="64">
        <f>SUM(D73:D74)</f>
        <v>0</v>
      </c>
      <c r="E75" s="64">
        <f>SUM(E73:E74)</f>
        <v>0</v>
      </c>
    </row>
    <row r="76" spans="1:5" ht="12.75">
      <c r="A76" s="163" t="s">
        <v>66</v>
      </c>
      <c r="B76" s="86" t="s">
        <v>224</v>
      </c>
      <c r="C76" s="119"/>
      <c r="D76" s="122">
        <v>0</v>
      </c>
      <c r="E76" s="122">
        <v>0</v>
      </c>
    </row>
    <row r="77" spans="1:5" ht="12.75">
      <c r="A77" s="163" t="s">
        <v>67</v>
      </c>
      <c r="B77" s="44" t="s">
        <v>225</v>
      </c>
      <c r="C77" s="119"/>
      <c r="D77" s="64">
        <f>SUM(D75:D76)</f>
        <v>0</v>
      </c>
      <c r="E77" s="64">
        <f>SUM(E75:E76)</f>
        <v>0</v>
      </c>
    </row>
    <row r="78" spans="1:5" ht="12.75">
      <c r="A78" s="169"/>
      <c r="B78" s="20"/>
      <c r="C78" s="21"/>
      <c r="D78" s="16"/>
      <c r="E78" s="16"/>
    </row>
    <row r="79" spans="1:5" ht="12.75">
      <c r="A79" s="169"/>
      <c r="B79" s="19"/>
      <c r="C79" s="21"/>
      <c r="D79" s="16"/>
      <c r="E79" s="16"/>
    </row>
    <row r="80" spans="1:5" ht="12.75">
      <c r="A80" s="169"/>
      <c r="B80" s="24"/>
      <c r="C80" s="21"/>
      <c r="D80" s="16"/>
      <c r="E80" s="16"/>
    </row>
    <row r="81" spans="1:5" ht="12.75">
      <c r="A81" s="169"/>
      <c r="B81" s="19"/>
      <c r="C81" s="21"/>
      <c r="D81" s="16"/>
      <c r="E81" s="16"/>
    </row>
    <row r="82" spans="1:5" ht="12.75">
      <c r="A82" s="169"/>
      <c r="B82" s="19"/>
      <c r="C82" s="21"/>
      <c r="D82" s="16"/>
      <c r="E82" s="16"/>
    </row>
    <row r="83" spans="1:5" ht="12.75">
      <c r="A83" s="169"/>
      <c r="B83" s="19"/>
      <c r="C83" s="21"/>
      <c r="D83" s="16"/>
      <c r="E83" s="16"/>
    </row>
    <row r="84" spans="1:5" ht="12.75">
      <c r="A84" s="169"/>
      <c r="B84" s="19"/>
      <c r="C84" s="21"/>
      <c r="D84" s="16"/>
      <c r="E84" s="16"/>
    </row>
    <row r="85" spans="1:5" ht="12.75">
      <c r="A85" s="169"/>
      <c r="B85" s="19"/>
      <c r="C85" s="21"/>
      <c r="D85" s="16"/>
      <c r="E85" s="16"/>
    </row>
    <row r="86" spans="1:5" ht="12.75">
      <c r="A86" s="169"/>
      <c r="B86" s="19"/>
      <c r="C86" s="21"/>
      <c r="D86" s="16"/>
      <c r="E86" s="16"/>
    </row>
    <row r="87" spans="1:5" ht="12.75">
      <c r="A87" s="169"/>
      <c r="B87" s="19"/>
      <c r="C87" s="21"/>
      <c r="D87" s="16"/>
      <c r="E87" s="16"/>
    </row>
    <row r="88" ht="12.75">
      <c r="B88" s="19"/>
    </row>
  </sheetData>
  <sheetProtection password="FDAC" sheet="1"/>
  <protectedRanges>
    <protectedRange sqref="C16:E20 C21 C22:E27 C28 C43:E53 C54 C57:E61 C72:C73 C74:E74 C75 C76:E76 C77 C63:E71 C31:E41 C10:E14" name="Rango1"/>
  </protectedRanges>
  <mergeCells count="5">
    <mergeCell ref="B1:E1"/>
    <mergeCell ref="B2:E2"/>
    <mergeCell ref="B5:E5"/>
    <mergeCell ref="B4:E4"/>
    <mergeCell ref="B3:E3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5" r:id="rId2"/>
  <rowBreaks count="1" manualBreakCount="1">
    <brk id="54" min="1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SMV</dc:creator>
  <cp:keywords/>
  <dc:description/>
  <cp:lastModifiedBy>Janeth Conhy</cp:lastModifiedBy>
  <cp:lastPrinted>2011-03-02T21:44:52Z</cp:lastPrinted>
  <dcterms:created xsi:type="dcterms:W3CDTF">2000-03-02T22:22:03Z</dcterms:created>
  <dcterms:modified xsi:type="dcterms:W3CDTF">2012-08-13T17:17:58Z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