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476" windowWidth="16245" windowHeight="7845" tabRatio="945" firstSheet="1" activeTab="1"/>
  </bookViews>
  <sheets>
    <sheet name="TipoMoneda" sheetId="1" state="hidden" r:id="rId1"/>
    <sheet name="Indice" sheetId="2" r:id="rId2"/>
    <sheet name="Inf General" sheetId="3" r:id="rId3"/>
    <sheet name="Situación Financiera" sheetId="4" r:id="rId4"/>
    <sheet name="Est. Resultados" sheetId="5" r:id="rId5"/>
    <sheet name="Resultados Integrales" sheetId="6" r:id="rId6"/>
    <sheet name="Estado Flujos de Efectivo MD" sheetId="7" r:id="rId7"/>
    <sheet name="resultados6" sheetId="8" state="hidden" r:id="rId8"/>
    <sheet name="resultados8" sheetId="9" state="hidden" r:id="rId9"/>
    <sheet name="Estado Flujos de Efectivo MI" sheetId="10" r:id="rId10"/>
    <sheet name="Cambios Patrimonio" sheetId="11" r:id="rId11"/>
    <sheet name="AU" sheetId="12" r:id="rId12"/>
    <sheet name="resultados7" sheetId="13" state="hidden" r:id="rId13"/>
    <sheet name="resultados" sheetId="14" state="hidden" r:id="rId14"/>
    <sheet name="resultados2" sheetId="15" state="hidden" r:id="rId15"/>
    <sheet name="resultados3" sheetId="16" state="hidden" r:id="rId16"/>
    <sheet name="resultados4" sheetId="17" state="hidden" r:id="rId17"/>
    <sheet name="resultados5" sheetId="18" state="hidden" r:id="rId18"/>
  </sheets>
  <definedNames>
    <definedName name="_xlnm.Print_Area" localSheetId="11">'AU'!$A$1:$D$7</definedName>
    <definedName name="_xlnm.Print_Area" localSheetId="10">'Cambios Patrimonio'!$B:$S</definedName>
    <definedName name="_xlnm.Print_Area" localSheetId="4">'Est. Resultados'!$B:$E</definedName>
    <definedName name="_xlnm.Print_Area" localSheetId="6">'Estado Flujos de Efectivo MD'!$B$1:$E$81</definedName>
    <definedName name="_xlnm.Print_Area" localSheetId="9">'Estado Flujos de Efectivo MI'!$B$1:$E$97</definedName>
    <definedName name="_xlnm.Print_Area" localSheetId="2">'Inf General'!$A$2:$C$10</definedName>
    <definedName name="_xlnm.Print_Area" localSheetId="3">'Situación Financiera'!$B:$J</definedName>
    <definedName name="_xlnm.Print_Titles" localSheetId="6">'Estado Flujos de Efectivo MD'!$1:$7</definedName>
    <definedName name="_xlnm.Print_Titles" localSheetId="9">'Estado Flujos de Efectivo MI'!$1:$7</definedName>
  </definedNames>
  <calcPr fullCalcOnLoad="1"/>
</workbook>
</file>

<file path=xl/sharedStrings.xml><?xml version="1.0" encoding="utf-8"?>
<sst xmlns="http://schemas.openxmlformats.org/spreadsheetml/2006/main" count="744" uniqueCount="545">
  <si>
    <t xml:space="preserve">Cuentas por Pagar Comerciales </t>
  </si>
  <si>
    <t>Otras Cuentas por Pagar</t>
  </si>
  <si>
    <t>Resultados Acumulados</t>
  </si>
  <si>
    <t>Gastos de Administración</t>
  </si>
  <si>
    <t>Ingresos Financieros</t>
  </si>
  <si>
    <t>Gastos Financieros</t>
  </si>
  <si>
    <t>DATOS GENERALES DE LA EMPRESA</t>
  </si>
  <si>
    <t>B01234</t>
  </si>
  <si>
    <t>Codigo de Cuenta</t>
  </si>
  <si>
    <t>1D0103</t>
  </si>
  <si>
    <t>1D0104</t>
  </si>
  <si>
    <t>1D0105</t>
  </si>
  <si>
    <t>1D0106</t>
  </si>
  <si>
    <t>1D0107</t>
  </si>
  <si>
    <t>1D01ST</t>
  </si>
  <si>
    <t>1D0201</t>
  </si>
  <si>
    <t>1D0202</t>
  </si>
  <si>
    <t>1D0203</t>
  </si>
  <si>
    <t>1D0205</t>
  </si>
  <si>
    <t>1D0206</t>
  </si>
  <si>
    <t>1D0207</t>
  </si>
  <si>
    <t>1D0208</t>
  </si>
  <si>
    <t>1D020T</t>
  </si>
  <si>
    <t>1D0302</t>
  </si>
  <si>
    <t>1D0303</t>
  </si>
  <si>
    <t>1D0304</t>
  </si>
  <si>
    <t>1D03ST</t>
  </si>
  <si>
    <t>1D0401</t>
  </si>
  <si>
    <t>1D0402</t>
  </si>
  <si>
    <t>1D0403</t>
  </si>
  <si>
    <t>1D0404</t>
  </si>
  <si>
    <t>1D040T</t>
  </si>
  <si>
    <t>1D0701</t>
  </si>
  <si>
    <t>1D0702</t>
  </si>
  <si>
    <t>1D0707</t>
  </si>
  <si>
    <t>1D07ST</t>
  </si>
  <si>
    <t>1D070T</t>
  </si>
  <si>
    <t>2D01ST</t>
  </si>
  <si>
    <t>2D0201</t>
  </si>
  <si>
    <t>2D02ST</t>
  </si>
  <si>
    <t>2D0301</t>
  </si>
  <si>
    <t>2D0302</t>
  </si>
  <si>
    <t>2D03ST</t>
  </si>
  <si>
    <t>2D0401</t>
  </si>
  <si>
    <t>2D0402</t>
  </si>
  <si>
    <t>2D0403</t>
  </si>
  <si>
    <t>2D0404</t>
  </si>
  <si>
    <t>2D0502</t>
  </si>
  <si>
    <t>2D07ST</t>
  </si>
  <si>
    <t>3D0101</t>
  </si>
  <si>
    <t>3D0103</t>
  </si>
  <si>
    <t>3D0104</t>
  </si>
  <si>
    <t>3D0105</t>
  </si>
  <si>
    <t>3D0107</t>
  </si>
  <si>
    <t>3D0108</t>
  </si>
  <si>
    <t>3D01ST</t>
  </si>
  <si>
    <t>3D0201</t>
  </si>
  <si>
    <t>3D0202</t>
  </si>
  <si>
    <t>3D0203</t>
  </si>
  <si>
    <t>3D0205</t>
  </si>
  <si>
    <t>3D0206</t>
  </si>
  <si>
    <t>3D0207</t>
  </si>
  <si>
    <t>3D02ST</t>
  </si>
  <si>
    <t>3D0305</t>
  </si>
  <si>
    <t>3D03ST</t>
  </si>
  <si>
    <t>3D0401</t>
  </si>
  <si>
    <t>3D0402</t>
  </si>
  <si>
    <t>3D04ST</t>
  </si>
  <si>
    <t>4D0101</t>
  </si>
  <si>
    <t>4D0104</t>
  </si>
  <si>
    <t>4D0105</t>
  </si>
  <si>
    <t>4D0112</t>
  </si>
  <si>
    <t>4D01ST</t>
  </si>
  <si>
    <t>4D0201</t>
  </si>
  <si>
    <t>4D02ST</t>
  </si>
  <si>
    <t>Auditor Independiente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</si>
  <si>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</si>
  <si>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</si>
  <si>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</si>
  <si>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</si>
  <si>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</si>
  <si>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</si>
  <si>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</si>
  <si>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</si>
  <si>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</si>
  <si>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</si>
  <si>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CIIU :</t>
  </si>
  <si>
    <t>Descripcion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</si>
  <si>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</si>
  <si>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t>Ejemplo: 
Valencia Del Barco Suarez y Asociados</t>
  </si>
  <si>
    <t>Ejemplo:
AIB3C3D4</t>
  </si>
  <si>
    <t>Ejemplo: 
Perez Gutierrez Hipolito</t>
  </si>
  <si>
    <r>
      <t xml:space="preserve">Digitar:
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si el dictamen es Limpio
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si el dictamen es con Salvedades
</t>
    </r>
    <r>
      <rPr>
        <b/>
        <sz val="7"/>
        <rFont val="Arial"/>
        <family val="2"/>
      </rPr>
      <t>N</t>
    </r>
    <r>
      <rPr>
        <sz val="7"/>
        <rFont val="Arial"/>
        <family val="2"/>
      </rPr>
      <t xml:space="preserve"> si el dictamen es con opinión Negativa
</t>
    </r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si el dictamen es con Denegación de opinión</t>
    </r>
  </si>
  <si>
    <t>3D0109</t>
  </si>
  <si>
    <t>Nombre de la Sociedad de Auditoría</t>
  </si>
  <si>
    <t>Matricula de la Sociedad de Auditoría del CCP</t>
  </si>
  <si>
    <t>1D0211</t>
  </si>
  <si>
    <t>1D0212</t>
  </si>
  <si>
    <t>1D02ST</t>
  </si>
  <si>
    <t>1D04ST</t>
  </si>
  <si>
    <t>2D0407</t>
  </si>
  <si>
    <t>2D04ST</t>
  </si>
  <si>
    <t>3D0110</t>
  </si>
  <si>
    <t>3D0111</t>
  </si>
  <si>
    <t>3D0112</t>
  </si>
  <si>
    <t>3D0210</t>
  </si>
  <si>
    <t>3D0211</t>
  </si>
  <si>
    <t>3D0310</t>
  </si>
  <si>
    <t>3D0311</t>
  </si>
  <si>
    <t>4D0114</t>
  </si>
  <si>
    <t>7.</t>
  </si>
  <si>
    <t>8.</t>
  </si>
  <si>
    <t>9.</t>
  </si>
  <si>
    <t>10.</t>
  </si>
  <si>
    <t>11.</t>
  </si>
  <si>
    <t>12.</t>
  </si>
  <si>
    <t>13.</t>
  </si>
  <si>
    <t>14.</t>
  </si>
  <si>
    <t>Moneda</t>
  </si>
  <si>
    <t>Nuevos Soles</t>
  </si>
  <si>
    <t>Dolares</t>
  </si>
  <si>
    <t xml:space="preserve">Elegir la moneda </t>
  </si>
  <si>
    <t>Nombre del que firma el Dictamen
 (Apellidos y Nombres)</t>
  </si>
  <si>
    <t>Calificación del Dictamen</t>
  </si>
  <si>
    <t>Señalar que método utilizó para preparar el Estado de Flujos de Efectivo</t>
  </si>
  <si>
    <t>E. de Flujos de Efectivo</t>
  </si>
  <si>
    <t xml:space="preserve">Método Directo                         </t>
  </si>
  <si>
    <t>Método Indirecto</t>
  </si>
  <si>
    <t>Notas</t>
  </si>
  <si>
    <t>1D0109</t>
  </si>
  <si>
    <t>1D0112</t>
  </si>
  <si>
    <t>Activos Biológicos</t>
  </si>
  <si>
    <t>1D0113</t>
  </si>
  <si>
    <t>1D0216</t>
  </si>
  <si>
    <t>1D0309</t>
  </si>
  <si>
    <t>1D0310</t>
  </si>
  <si>
    <t>1D0311</t>
  </si>
  <si>
    <t>1D0406</t>
  </si>
  <si>
    <t>1D0114</t>
  </si>
  <si>
    <t>1D0115</t>
  </si>
  <si>
    <t>1D0408</t>
  </si>
  <si>
    <t>1D0217</t>
  </si>
  <si>
    <t>1D0407</t>
  </si>
  <si>
    <t>Acciones de Inversión</t>
  </si>
  <si>
    <t>Cuentas por Cobrar Comerciales (neto)</t>
  </si>
  <si>
    <t>Otras Cuentas por Cobrar (neto)</t>
  </si>
  <si>
    <t>Cuentas por Cobrar Comerciales</t>
  </si>
  <si>
    <t>Otras Cuentas por Cobrar</t>
  </si>
  <si>
    <t>1D0703</t>
  </si>
  <si>
    <t>Proveedores de Bienes y Servicios</t>
  </si>
  <si>
    <t>15.</t>
  </si>
  <si>
    <t>1D0312</t>
  </si>
  <si>
    <t>2D0503</t>
  </si>
  <si>
    <t>2D0504</t>
  </si>
  <si>
    <t>2D0905</t>
  </si>
  <si>
    <t>2D0906</t>
  </si>
  <si>
    <t>2D0907</t>
  </si>
  <si>
    <t>2D0908</t>
  </si>
  <si>
    <t>3D0218</t>
  </si>
  <si>
    <t>3D0219</t>
  </si>
  <si>
    <t>3D0404</t>
  </si>
  <si>
    <t>Estado de Situación Financiera</t>
  </si>
  <si>
    <t>Activos</t>
  </si>
  <si>
    <t>Activos Corrientes</t>
  </si>
  <si>
    <t>Efectivo y Equivalentes al Efectivo</t>
  </si>
  <si>
    <t>Otros Activos Financieros</t>
  </si>
  <si>
    <t>Cuentas por Cobrar a Entidades Relacionadas</t>
  </si>
  <si>
    <t>Inventarios</t>
  </si>
  <si>
    <t xml:space="preserve">Activos por Impuestos a las Ganancias </t>
  </si>
  <si>
    <t>Total Activos Corrientes</t>
  </si>
  <si>
    <t>Activos No Corrientes</t>
  </si>
  <si>
    <t>Propiedades de Inversión</t>
  </si>
  <si>
    <t>Propiedades, Planta y Equipo (neto)</t>
  </si>
  <si>
    <t>Total Activos No Corrientes</t>
  </si>
  <si>
    <t>TOTAL DE ACTIVOS</t>
  </si>
  <si>
    <t>Pasivos y Patrimonio</t>
  </si>
  <si>
    <t>Pasivos Corrientes</t>
  </si>
  <si>
    <t xml:space="preserve">Otros Pasivos Financieros </t>
  </si>
  <si>
    <t>Cuentas por Pagar a Entidades Relacionadas</t>
  </si>
  <si>
    <t>Provisión por Beneficios a los Empleados</t>
  </si>
  <si>
    <t>Pasivos incluidos en Grupos de Activos para su Disposición Clasificados como Mantenidos para la Venta</t>
  </si>
  <si>
    <t>Total Pasivos Corrientes</t>
  </si>
  <si>
    <t>Pasivos No Corrientes</t>
  </si>
  <si>
    <t>Total Pasivos No Corrientes</t>
  </si>
  <si>
    <t xml:space="preserve">Total Pasivos </t>
  </si>
  <si>
    <t xml:space="preserve">Patrimonio </t>
  </si>
  <si>
    <t>Capital Emitido</t>
  </si>
  <si>
    <t>Acciones Propias en Cartera</t>
  </si>
  <si>
    <t>Primas de Emisión</t>
  </si>
  <si>
    <t>Estado de Resultados</t>
  </si>
  <si>
    <t xml:space="preserve">Costo de Ventas </t>
  </si>
  <si>
    <t>Gastos de Ventas y Distribución</t>
  </si>
  <si>
    <t>Ganancia (Pérdida) de la baja en Activos Financieros medidos al Costo Amortizado</t>
  </si>
  <si>
    <t>Otros Ingresos Operativos</t>
  </si>
  <si>
    <t>Otros Gastos Operativos</t>
  </si>
  <si>
    <t>Resultado antes de Impuesto a las Ganancias</t>
  </si>
  <si>
    <t>Gasto por Impuesto a las Ganancias</t>
  </si>
  <si>
    <t>Básica por Acción de Inversión en Operaciones Continuadas</t>
  </si>
  <si>
    <t>Básica por Acción de Inversión en Operaciones Discontinuadas</t>
  </si>
  <si>
    <t>Diluida por Acción de Inversión en Operaciones Continuadas</t>
  </si>
  <si>
    <t>Diluida por Acción de Inversión en Operaciones Discontinuadas</t>
  </si>
  <si>
    <t>Estado de Resultados Integrales</t>
  </si>
  <si>
    <t>Variación Neta por Coberturas del Flujo de Efectivo</t>
  </si>
  <si>
    <t>Diferencia de Cambio  por Conversión de Operaciones en el Extranjero</t>
  </si>
  <si>
    <t xml:space="preserve">Superávit de Revaluación </t>
  </si>
  <si>
    <t>Resultado  Integral Total del Ejercicio, neto del Impuesto a las Ganancias</t>
  </si>
  <si>
    <t xml:space="preserve">      Cambios en Políticas Contables </t>
  </si>
  <si>
    <t xml:space="preserve">      Corrección de Errores</t>
  </si>
  <si>
    <t>Saldo Inicial Reexpresado</t>
  </si>
  <si>
    <t>Cambios en Patrimonio:</t>
  </si>
  <si>
    <t>Dividendos en Efectivo Declarados</t>
  </si>
  <si>
    <t>Superávit de Revaluación</t>
  </si>
  <si>
    <t>Subtotal</t>
  </si>
  <si>
    <t>Ganancias (Pérdidas) que surgen de la Diferencia entre el Valor Libro Anterior y el Valor Justo de Activos Financieros Reclasificados Medidos a Valor Razonable</t>
  </si>
  <si>
    <t xml:space="preserve">Ganancias (Pérdida) por Acción: </t>
  </si>
  <si>
    <t>Impuesto  a las Ganancias relacionado con Componentes de Otro Resultado Integral</t>
  </si>
  <si>
    <t>Otros Resultado Integral</t>
  </si>
  <si>
    <t xml:space="preserve">Estado de Cambios en el Patrimonio </t>
  </si>
  <si>
    <t>Diferencias de Cambio por Conversión de Operaciones en el Extranjero</t>
  </si>
  <si>
    <t xml:space="preserve">Regalías, cuotas,  comisiones, otros ingresos de actividades ordinarias </t>
  </si>
  <si>
    <t>Dividendos Recibidos (no incluidos en la Actividad de Inversión)</t>
  </si>
  <si>
    <t>Otros Pagos de Efectivo Relativos a la Actividad  de Operación</t>
  </si>
  <si>
    <t>Dividendos Recibidos</t>
  </si>
  <si>
    <t>Compra de Subsidiarias, Neto del Efectivo Adquirido</t>
  </si>
  <si>
    <t>Pasivos por Arrendamiento Financiero</t>
  </si>
  <si>
    <t>Adquisición de Otras Participaciones en el Patrimonio</t>
  </si>
  <si>
    <t>Aumento (Disminución) Neto de Efectivo y Equivalente al Efectivo, antes de las Variaciones en las Tasas de Cambio</t>
  </si>
  <si>
    <t>Efectos de las Variaciones en las Tasas de Cambio sobre el Efectivo y Equivalentes al Efectivo</t>
  </si>
  <si>
    <t>Aumento (Disminución) Neto de Efectivo y Equivalente al Efectivo</t>
  </si>
  <si>
    <t>Efectivo y Equivalente al Efectivo al Inicio del Ejercicio</t>
  </si>
  <si>
    <t>Efectivo y Equivalente al Efectivo al Finalizar el Ejercicio</t>
  </si>
  <si>
    <t>Método Directo</t>
  </si>
  <si>
    <t>Total Patrimonio</t>
  </si>
  <si>
    <t xml:space="preserve">      Ganancia (Pérdida) Neta del Ejercicio</t>
  </si>
  <si>
    <t xml:space="preserve">      Otro Resultado Integral</t>
  </si>
  <si>
    <t>Reducción o Amortización de Acciones de Inversión</t>
  </si>
  <si>
    <t xml:space="preserve">Incremento (Disminución) por otras Aportaciones de los Propietarios </t>
  </si>
  <si>
    <t xml:space="preserve">Disminución (Incremento) por otras Distribuciones a los Propietarios </t>
  </si>
  <si>
    <t xml:space="preserve">Total Patrimonio </t>
  </si>
  <si>
    <t>Otras Reservas de Patrimonio</t>
  </si>
  <si>
    <t>Otras Reservas de Capital</t>
  </si>
  <si>
    <t xml:space="preserve">      Resultado Integral Total del Ejercicio</t>
  </si>
  <si>
    <t>16.</t>
  </si>
  <si>
    <t>Total de Pasivos Corrientes distintos de Pasivos incluidos en Grupos de Activos para su Disposición Clasificados como Mantenidos para la Venta</t>
  </si>
  <si>
    <t>Suma de Impuestos a las Ganancias Relacionados con Componentes de Otro Resultado Integral</t>
  </si>
  <si>
    <t>Total Activos Corrientes Distintos de los Activos o Grupos de Activos para su Disposición Clasificados como Mantenidos para la Venta o para Distribuir a los Propietarios</t>
  </si>
  <si>
    <t xml:space="preserve">Compra de Activos Intangibles </t>
  </si>
  <si>
    <t>3D05ST</t>
  </si>
  <si>
    <t>Ganancia (Pérdida) Neta del Ejercicio</t>
  </si>
  <si>
    <t>3D0611</t>
  </si>
  <si>
    <t>Gasto por Intereses</t>
  </si>
  <si>
    <t>Ingreso por Intereses</t>
  </si>
  <si>
    <t>Ingreso por Dividendos</t>
  </si>
  <si>
    <t>Pérdida (Ganancia) por Diferencias de Cambio no realizadas</t>
  </si>
  <si>
    <t>3D0620</t>
  </si>
  <si>
    <t xml:space="preserve">Ajustes No Monetarios: </t>
  </si>
  <si>
    <t>3D0610</t>
  </si>
  <si>
    <t>3D0602</t>
  </si>
  <si>
    <t>3D0605</t>
  </si>
  <si>
    <t>Pérdida (Ganancia) en Venta de Propiedades, Planta y Equipo</t>
  </si>
  <si>
    <t>3D0618</t>
  </si>
  <si>
    <t>Pérdida (Ganancia) en Venta de Activos Intangibles</t>
  </si>
  <si>
    <t>3D0608</t>
  </si>
  <si>
    <t>3D0804</t>
  </si>
  <si>
    <t>(Aumento) Disminución en Inventarios</t>
  </si>
  <si>
    <t>3D0813</t>
  </si>
  <si>
    <t>(Aumento) Disminución en Activos Biológicos</t>
  </si>
  <si>
    <t>3D0818</t>
  </si>
  <si>
    <t>3D0815</t>
  </si>
  <si>
    <t>Total de ajustes por conciliación de ganancias (pérdidas)</t>
  </si>
  <si>
    <t>Componentes de Otro Resultado Integral:</t>
  </si>
  <si>
    <t>Venta de  Instrumentos Financieros de Patrimonio o Deuda de Otras Entidades</t>
  </si>
  <si>
    <t>Contratos Derivados (futuro, a término, opciones)</t>
  </si>
  <si>
    <t>Venta  de Participaciones en Negocios Conjuntos, Neto del Efectivo Desapropiado</t>
  </si>
  <si>
    <t>Venta de Propiedades, Planta y Equipo</t>
  </si>
  <si>
    <t>Venta de Activos Intangibles</t>
  </si>
  <si>
    <t>Venta de Otros Activos de largo plazo</t>
  </si>
  <si>
    <t>Anticipos y Prestamos Concedidos a Terceros</t>
  </si>
  <si>
    <t>Compra de Instrumentos Financieros de Patrimonio o Deuda de Otras Entidades</t>
  </si>
  <si>
    <t>Compra de Participaciones en Negocios Conjuntos,  Neto del Efectivo Adquirido</t>
  </si>
  <si>
    <t>Compra de Propiedades, Planta  y Equipo</t>
  </si>
  <si>
    <t>Compra de Otros Activos de largo plazo</t>
  </si>
  <si>
    <t>Recompra o Rescate de Acciones de la Entidad (Acciones en Cartera)</t>
  </si>
  <si>
    <t>Ajustes para Concliar con la Ganancia (Pérdida) Neta del Ejercicio con el Efectivo proveniente de las Actividades de Operación por:</t>
  </si>
  <si>
    <t xml:space="preserve">Pérdidas por Deterioro de Valor (Reversiones de Pérdidas por Deterioro de Valor) reconocidas en el Resultado del Ejercicio  </t>
  </si>
  <si>
    <t>Depreciación,  Amortización y Agotamiento</t>
  </si>
  <si>
    <t>Pérdida (Ganancias) por la Disposición de Activos no Corrientes Mantenidas para la Venta</t>
  </si>
  <si>
    <t>Aumento (Disminución) de Provisión por Beneficios a los Empleados</t>
  </si>
  <si>
    <t>Resultado Integral:</t>
  </si>
  <si>
    <t>Activos no Corrientes o Grupos de Activos para su Disposición Clasificados como Mantenidos para la Venta o como Mantenidos para Distribuir a los Propietarios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</si>
  <si>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</si>
  <si>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</si>
  <si>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 xml:space="preserve">Pasivos por Impuestos a las Ganancias </t>
  </si>
  <si>
    <t>Diferencias de Cambio neto</t>
  </si>
  <si>
    <t>Gasto por Impuestos a las Ganancias</t>
  </si>
  <si>
    <t>1D0117</t>
  </si>
  <si>
    <t>1D0118</t>
  </si>
  <si>
    <t>1D0119</t>
  </si>
  <si>
    <t>1D0120</t>
  </si>
  <si>
    <t>1D0313</t>
  </si>
  <si>
    <t>1D0314</t>
  </si>
  <si>
    <t>1D0315</t>
  </si>
  <si>
    <t>1D0409</t>
  </si>
  <si>
    <t>1D0410</t>
  </si>
  <si>
    <t>1D0711</t>
  </si>
  <si>
    <t>1D0712</t>
  </si>
  <si>
    <t>2D0410</t>
  </si>
  <si>
    <t>2D0411</t>
  </si>
  <si>
    <t>2D0909</t>
  </si>
  <si>
    <t>2D0910</t>
  </si>
  <si>
    <t>2D0911</t>
  </si>
  <si>
    <t>2D0912</t>
  </si>
  <si>
    <t>2D0913</t>
  </si>
  <si>
    <t>2D0914</t>
  </si>
  <si>
    <t>5D0101</t>
  </si>
  <si>
    <t>5D0103</t>
  </si>
  <si>
    <t>5D0104</t>
  </si>
  <si>
    <t>5D0105</t>
  </si>
  <si>
    <t>5D0107</t>
  </si>
  <si>
    <t>5D0202</t>
  </si>
  <si>
    <t>5D0203</t>
  </si>
  <si>
    <t>5D0204</t>
  </si>
  <si>
    <t>5D0206</t>
  </si>
  <si>
    <t>5D01ST</t>
  </si>
  <si>
    <t>5D02ST</t>
  </si>
  <si>
    <t>5D03ST</t>
  </si>
  <si>
    <t>5D04ST</t>
  </si>
  <si>
    <t>Ganancia (Pérdida) Neta de Operaciones  Continuadas</t>
  </si>
  <si>
    <t>Código de Cuenta</t>
  </si>
  <si>
    <t>Ganancia (Pérdida) Bruta</t>
  </si>
  <si>
    <t>Código</t>
  </si>
  <si>
    <t>Plusvalía</t>
  </si>
  <si>
    <t>Estado de Cambios en el Patrimonio</t>
  </si>
  <si>
    <t>3D0116</t>
  </si>
  <si>
    <t>3D0220</t>
  </si>
  <si>
    <t>3D0221</t>
  </si>
  <si>
    <t>3D0222</t>
  </si>
  <si>
    <t>3D0223</t>
  </si>
  <si>
    <t>3D0225</t>
  </si>
  <si>
    <t>3D0226</t>
  </si>
  <si>
    <t>3D0227</t>
  </si>
  <si>
    <t>3D0229</t>
  </si>
  <si>
    <t>3D0322</t>
  </si>
  <si>
    <t>3D0323</t>
  </si>
  <si>
    <t>3D0405</t>
  </si>
  <si>
    <t>3D0627</t>
  </si>
  <si>
    <t>3D0628</t>
  </si>
  <si>
    <t>3D0629</t>
  </si>
  <si>
    <t>3D0631</t>
  </si>
  <si>
    <t>3D0632</t>
  </si>
  <si>
    <t>3D0829</t>
  </si>
  <si>
    <t>3D0830</t>
  </si>
  <si>
    <t>4D0126</t>
  </si>
  <si>
    <t>4D0127</t>
  </si>
  <si>
    <t>4D0128</t>
  </si>
  <si>
    <t>4D0129</t>
  </si>
  <si>
    <t>4D0130</t>
  </si>
  <si>
    <t>4D0131</t>
  </si>
  <si>
    <t>4D0132</t>
  </si>
  <si>
    <t>4D0133</t>
  </si>
  <si>
    <t>4D0134</t>
  </si>
  <si>
    <t>4D0135</t>
  </si>
  <si>
    <t>4D0136</t>
  </si>
  <si>
    <t>4D0226</t>
  </si>
  <si>
    <t>4D0227</t>
  </si>
  <si>
    <t>4D0228</t>
  </si>
  <si>
    <t>4D0229</t>
  </si>
  <si>
    <t>4D0230</t>
  </si>
  <si>
    <t>4D0231</t>
  </si>
  <si>
    <t>4D0232</t>
  </si>
  <si>
    <t>4D0233</t>
  </si>
  <si>
    <t>4D0234</t>
  </si>
  <si>
    <t>4D0235</t>
  </si>
  <si>
    <t>4D0236</t>
  </si>
  <si>
    <t>4D0204</t>
  </si>
  <si>
    <t>4D0205</t>
  </si>
  <si>
    <t>4D0214</t>
  </si>
  <si>
    <t>4D0212</t>
  </si>
  <si>
    <t>TOTAL PASIVO Y PATRIMONIO</t>
  </si>
  <si>
    <t>Ganancias (Pérdida) Básica por Acción Inversión</t>
  </si>
  <si>
    <t>Ganancias (Pérdida) Diluida por Acción Inversión</t>
  </si>
  <si>
    <t>Reembolso de Adelantos de Prestamos y Préstamos Concedidos a Terceros</t>
  </si>
  <si>
    <t>2D0915</t>
  </si>
  <si>
    <t>2D0916</t>
  </si>
  <si>
    <t>Flujos de Efectivo y Equivalente al Efectivo Procedente de (Utilizados en) Actividades de Operación</t>
  </si>
  <si>
    <t>Flujos de Efectivo y Equivalente al Efectivo Procedente de (Utilizados en) Actividades de Inversión</t>
  </si>
  <si>
    <t>Flujos de Efectivo y Equivalente al Efectivo Procedente de (Utilizados en) Actividades de Financiación</t>
  </si>
  <si>
    <t xml:space="preserve">Venta de Bienes y Prestación de Servicios </t>
  </si>
  <si>
    <t>CARGOS Y ABONOS POR CAMBIOS NETOS EN LOS ACTIVOS Y PASIVOS</t>
  </si>
  <si>
    <t>Ganancia (Pérdida)  Neta del Ejercicio</t>
  </si>
  <si>
    <t>1D0708</t>
  </si>
  <si>
    <t>Ingresar a 6 dígitos</t>
  </si>
  <si>
    <t>Ingresar 4 dígitos como máximo</t>
  </si>
  <si>
    <t>Denominación de la empresa:</t>
  </si>
  <si>
    <t>Cuentas por cobrar comerciales y otras cuentas por cobrar</t>
  </si>
  <si>
    <t>Anticipos</t>
  </si>
  <si>
    <t>Otros Activos no financieros</t>
  </si>
  <si>
    <t>Activos  intangibles distintos  de la plusvalia</t>
  </si>
  <si>
    <t>Activos por impuestos diferidos</t>
  </si>
  <si>
    <t xml:space="preserve">Cuentas por pagar comerciales y otras cuentas por pagar </t>
  </si>
  <si>
    <t xml:space="preserve">Ingresos diferidos </t>
  </si>
  <si>
    <t xml:space="preserve">Otras provisiones </t>
  </si>
  <si>
    <t>Ingresos Diferidos</t>
  </si>
  <si>
    <t>Pasivos por impuestos diferidos</t>
  </si>
  <si>
    <t>Ingresos de actividades ordinarias</t>
  </si>
  <si>
    <t>Otras ganancias (pérdidas)</t>
  </si>
  <si>
    <t>Diferencia entre el importe en libros de los activos distribuidos y el importe en libros del dividendo a pagar</t>
  </si>
  <si>
    <t xml:space="preserve">Ganancia (pérdida)  procedente de operaciones discontinuadas, neta del impuesto a las ganancias </t>
  </si>
  <si>
    <t xml:space="preserve">Ganancias (pérdida) básica por acción: </t>
  </si>
  <si>
    <t xml:space="preserve">Ganancias (pérdida) diluida por acción: </t>
  </si>
  <si>
    <t>Ganancias (Pérdidas) de Inversiones en Instrumentos de Patrimonio al valor razonable</t>
  </si>
  <si>
    <t xml:space="preserve">Variación neta de activos no corrientes o grupos de activos mantenidos para la venta </t>
  </si>
  <si>
    <t>Ganancia (pérdida) actuariales en plan de beneficios definidos</t>
  </si>
  <si>
    <t>Cambios en el valor razonable de pasivos financieros atribuibles a cambios en el riesgo de crédito del pasivo</t>
  </si>
  <si>
    <t xml:space="preserve">Otro Resultado Integral antes de Impuestos </t>
  </si>
  <si>
    <t>Contratos mantenidos con propósito de intermediación o para negociar</t>
  </si>
  <si>
    <t>Arredamiento y posterior venta de esos activos</t>
  </si>
  <si>
    <t>Clases de cobros en efectivo por actividades de operación</t>
  </si>
  <si>
    <t>Otros cobros de efectivo relativos a la actividad de operación</t>
  </si>
  <si>
    <t>Clases de pagos en efectivo por actividades de operación</t>
  </si>
  <si>
    <t>Pagos a y por cuenta de los empleados</t>
  </si>
  <si>
    <t>Elaboración o adquisición de activos para arrendar y otros mantenidos para la venta</t>
  </si>
  <si>
    <t>Flujos de efectivo y equivalente al efectivo procedente de (utilizados en) operaciones</t>
  </si>
  <si>
    <t>Intereses recibidos (no incluidos en la Actividad de Inversión)</t>
  </si>
  <si>
    <t>Intereses pagados (no incluidos en la Actividad de Financiación)</t>
  </si>
  <si>
    <t>Impuestos a las ganancias (pagados) reembolsados</t>
  </si>
  <si>
    <t>Subvenciones del gobierno</t>
  </si>
  <si>
    <t>Intereses Recibidos</t>
  </si>
  <si>
    <t>Obtener el control de subsidiarias u otros negocios</t>
  </si>
  <si>
    <t xml:space="preserve">Otros cobros (pagos) de efectivo relativos a la actividad de inversión    </t>
  </si>
  <si>
    <t xml:space="preserve">Obtención de Préstamos </t>
  </si>
  <si>
    <t>Cambios en las participaciones en la propiedad de subsidiarias que no resultan en pérdida de control</t>
  </si>
  <si>
    <t xml:space="preserve">Emisión de Acciones </t>
  </si>
  <si>
    <t xml:space="preserve">Emisión de  Otros Instrumentos de Patrimonio </t>
  </si>
  <si>
    <t>Clases de pagos en efectivo por actividades de financiación:</t>
  </si>
  <si>
    <t xml:space="preserve">Amortización o pago de Préstamos </t>
  </si>
  <si>
    <t>Intereses pagados</t>
  </si>
  <si>
    <t>Dividendos pagados</t>
  </si>
  <si>
    <t xml:space="preserve">Otros cobros (pagos) de efectivo relativos a la actividad de financiación  </t>
  </si>
  <si>
    <t>Clases de cobros en efectivo por actividades de financiación:</t>
  </si>
  <si>
    <t>Pérdidas  (Ganancias) por Valor Razonable</t>
  </si>
  <si>
    <t>Otros ajustes para conciliar la ganancia (pérdida) del ejercicio</t>
  </si>
  <si>
    <t>(Aumento) disminución de cuentas por cobrar comerciales y otras cuentas por cobrar</t>
  </si>
  <si>
    <t>Aumento (disminución) de cuentas por pagar comerciales y otras cuentas por pagar</t>
  </si>
  <si>
    <t>Dividendos pagados (no incluidos en la Actividad de Financiación)</t>
  </si>
  <si>
    <t>1D0121</t>
  </si>
  <si>
    <t>1D0219</t>
  </si>
  <si>
    <t>1D0220</t>
  </si>
  <si>
    <t>1D0316</t>
  </si>
  <si>
    <t>1D0317</t>
  </si>
  <si>
    <t>1D0411</t>
  </si>
  <si>
    <t>2D0412</t>
  </si>
  <si>
    <t>2D0413</t>
  </si>
  <si>
    <t>5D0109</t>
  </si>
  <si>
    <t>5D0110</t>
  </si>
  <si>
    <t>5D0111</t>
  </si>
  <si>
    <t>5D0208</t>
  </si>
  <si>
    <t>5D0209</t>
  </si>
  <si>
    <t>5D0210</t>
  </si>
  <si>
    <t>3D0117</t>
  </si>
  <si>
    <t>3D0118</t>
  </si>
  <si>
    <t>3D0119</t>
  </si>
  <si>
    <t>3D0120</t>
  </si>
  <si>
    <t>3D0231</t>
  </si>
  <si>
    <t>3D0232</t>
  </si>
  <si>
    <t>3D0233</t>
  </si>
  <si>
    <t>3D0234</t>
  </si>
  <si>
    <t>3D0325</t>
  </si>
  <si>
    <t>3D0326</t>
  </si>
  <si>
    <t>3D0327</t>
  </si>
  <si>
    <t>3D0328</t>
  </si>
  <si>
    <t>3D0329</t>
  </si>
  <si>
    <t>3D0330</t>
  </si>
  <si>
    <t>3D0331</t>
  </si>
  <si>
    <t>3D0634</t>
  </si>
  <si>
    <t>3D0833</t>
  </si>
  <si>
    <t>Incremento (Disminución) por Transferencia y Otros Cambios de patrimonio</t>
  </si>
  <si>
    <t>Total incremento (disminución) en el patrimonio</t>
  </si>
  <si>
    <t>5D0112</t>
  </si>
  <si>
    <t>5D0211</t>
  </si>
  <si>
    <t>Coberturas de Flujos de Efectivo</t>
  </si>
  <si>
    <t>Coberturas de inversión neta de negocios en el extranjero</t>
  </si>
  <si>
    <t>Inversiones en instrumentos de patrimonio medidos al valor razonable</t>
  </si>
  <si>
    <t>Activos no corrientes o grupos de activos mantenidos para la venta</t>
  </si>
  <si>
    <t>Ganancia (perdida) actuariales en plan de beneficios definidos</t>
  </si>
  <si>
    <t>3D0835</t>
  </si>
  <si>
    <t>3D0332</t>
  </si>
  <si>
    <t>3D0333</t>
  </si>
  <si>
    <t>3D0121</t>
  </si>
  <si>
    <t>Emisión (reducción) de patrimonio</t>
  </si>
  <si>
    <t>3D0122</t>
  </si>
  <si>
    <t>Otros cobros (pagos) de efectivo</t>
  </si>
  <si>
    <t>AI</t>
  </si>
  <si>
    <r>
      <t>Ingresar AI</t>
    </r>
    <r>
      <rPr>
        <sz val="8"/>
        <color indexed="18"/>
        <rFont val="Arial"/>
        <family val="2"/>
      </rPr>
      <t xml:space="preserve"> (Anual Individual)</t>
    </r>
  </si>
  <si>
    <t>Inversiones en subsidiarias, negocios conjuntos y asociadas</t>
  </si>
  <si>
    <t>1D0221</t>
  </si>
  <si>
    <t>Otros ingresos (gastos) de las subsidiarias,negocios conjuntos y asociadas</t>
  </si>
  <si>
    <t>2D0414</t>
  </si>
  <si>
    <t>Reembolsos recibidos de préstamos a entidades relacionadas</t>
  </si>
  <si>
    <t>3D0209</t>
  </si>
  <si>
    <t>Prestamos concedidos a entidades relacionadas</t>
  </si>
  <si>
    <t>3D0212</t>
  </si>
  <si>
    <t>Préstamos de entidades relacionadas</t>
  </si>
  <si>
    <t>3D0319</t>
  </si>
  <si>
    <t>3D0321</t>
  </si>
  <si>
    <t>Pérdida (ganancia) en venta de propiedades de inversión</t>
  </si>
  <si>
    <t>3D0635</t>
  </si>
  <si>
    <t>Ganancia (Pérdida) por actividades de operación</t>
  </si>
  <si>
    <t>Básica por acción ordinaria en operaciones continuadas</t>
  </si>
  <si>
    <t>Básica por acción ordinaria en operaciones discontinuadas</t>
  </si>
  <si>
    <t>Ganancias (pérdida) básica por acción ordinaria</t>
  </si>
  <si>
    <t>Diluida por acción ordinaria en operaciones continuadas</t>
  </si>
  <si>
    <t>Diluida por acción ordinaria en operaciones discontinuadas</t>
  </si>
  <si>
    <t>Ganancias (pérdida) diluida por acción ordinaria</t>
  </si>
  <si>
    <t xml:space="preserve">    Coberturas de inversión neta de negocios en el extranjero</t>
  </si>
  <si>
    <t>Clases de cobros en efectivo por actividades de inversión</t>
  </si>
  <si>
    <t>Pérdida de control de subsidiarias u otros negocios</t>
  </si>
  <si>
    <t>Clases de pagos en efectivo por actividades de inversión</t>
  </si>
  <si>
    <t>Otros pasivos no financieros</t>
  </si>
  <si>
    <t>(Aumento) Disminución de otros activos no financieros</t>
  </si>
  <si>
    <t>Flujos de efectivo de actividad de operación</t>
  </si>
  <si>
    <t>Flujos de efectivo de actividad de inversión</t>
  </si>
  <si>
    <t>Flujos de efectivo de actividad de financiación</t>
  </si>
  <si>
    <t>Otros Pasivos no financieros</t>
  </si>
  <si>
    <t>Incremento (Disminución) por cambios en las participaciones de subsidiarias que no impliquen pérdida de control</t>
  </si>
  <si>
    <t>Incremento (Disminución) por transacciones con acciones propias en cartera</t>
  </si>
  <si>
    <t>Ingresar el RUC de la empresa (11 dígitos)</t>
  </si>
  <si>
    <t>Aumento (Disminución) de Otras Provisiones</t>
  </si>
  <si>
    <t>Información sobre el informe</t>
  </si>
  <si>
    <t>2012</t>
  </si>
  <si>
    <t>MÉTODO DIRECTO / INDIRECTO</t>
  </si>
  <si>
    <t xml:space="preserve">ANUAL </t>
  </si>
  <si>
    <t>Información General</t>
  </si>
  <si>
    <t>1.-</t>
  </si>
  <si>
    <t>2.-</t>
  </si>
  <si>
    <t>3.-</t>
  </si>
  <si>
    <t>4.-</t>
  </si>
  <si>
    <t>Estado de Flujos de Efectivo  Método Directo</t>
  </si>
  <si>
    <t>Estado de Flujos de Efectivo Método Indirecto</t>
  </si>
  <si>
    <t>5.-</t>
  </si>
  <si>
    <t>Datos del Auditor</t>
  </si>
  <si>
    <t>ESTADOS FINANCIEROS INDIVIDUAL</t>
  </si>
  <si>
    <t>INFORMACION FINANCIERA SECTOR DIVERSAS: Anual Individual</t>
  </si>
  <si>
    <t>FORMATOS DE CONCEPTOS DE ESTADOS FINANCIEROS 
BASADOS EN LA TAXONOMÍA SMV 2012</t>
  </si>
  <si>
    <t>DD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</si>
</sst>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00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sz val="9"/>
      <color indexed="18"/>
      <name val="Arial"/>
      <family val="2"/>
    </font>
    <font>
      <sz val="11"/>
      <color indexed="9"/>
      <name val="Czcionka tekstu podstawowego"/>
      <family val="2"/>
    </font>
    <font>
      <b/>
      <sz val="9"/>
      <color indexed="9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7"/>
      <color indexed="9"/>
      <name val="Arial Narrow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Calibri"/>
      <family val="2"/>
    </font>
    <font>
      <sz val="8"/>
      <color theme="0"/>
      <name val="Arial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7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/>
      <right/>
      <top/>
      <bottom style="thick"/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7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 horizontal="right" vertical="justify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34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8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54" applyNumberFormat="1" applyFont="1" applyFill="1" applyBorder="1" applyAlignment="1">
      <alignment horizontal="left" vertical="justify"/>
      <protection/>
    </xf>
    <xf numFmtId="0" fontId="5" fillId="0" borderId="0" xfId="0" applyFont="1" applyBorder="1" applyAlignment="1">
      <alignment horizontal="right"/>
    </xf>
    <xf numFmtId="0" fontId="73" fillId="0" borderId="0" xfId="0" applyFont="1" applyFill="1" applyBorder="1" applyAlignment="1">
      <alignment/>
    </xf>
    <xf numFmtId="0" fontId="2" fillId="0" borderId="0" xfId="0" applyFont="1" applyAlignment="1">
      <alignment horizontal="justify" vertical="justify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38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38" fontId="3" fillId="2" borderId="0" xfId="0" applyNumberFormat="1" applyFont="1" applyFill="1" applyAlignment="1">
      <alignment/>
    </xf>
    <xf numFmtId="38" fontId="3" fillId="2" borderId="0" xfId="0" applyNumberFormat="1" applyFont="1" applyFill="1" applyBorder="1" applyAlignment="1">
      <alignment horizontal="right"/>
    </xf>
    <xf numFmtId="0" fontId="8" fillId="2" borderId="0" xfId="60" applyFont="1" applyFill="1">
      <alignment/>
      <protection/>
    </xf>
    <xf numFmtId="38" fontId="3" fillId="2" borderId="0" xfId="0" applyNumberFormat="1" applyFont="1" applyFill="1" applyBorder="1" applyAlignment="1">
      <alignment/>
    </xf>
    <xf numFmtId="0" fontId="8" fillId="2" borderId="0" xfId="58" applyFont="1" applyFill="1" applyAlignment="1">
      <alignment horizontal="left" vertical="justify"/>
      <protection/>
    </xf>
    <xf numFmtId="0" fontId="0" fillId="2" borderId="0" xfId="0" applyFont="1" applyFill="1" applyAlignment="1">
      <alignment/>
    </xf>
    <xf numFmtId="0" fontId="7" fillId="2" borderId="0" xfId="58" applyFont="1" applyFill="1" applyAlignment="1">
      <alignment horizontal="left" vertical="top" wrapText="1"/>
      <protection/>
    </xf>
    <xf numFmtId="0" fontId="8" fillId="2" borderId="0" xfId="0" applyFont="1" applyFill="1" applyAlignment="1">
      <alignment wrapText="1"/>
    </xf>
    <xf numFmtId="38" fontId="4" fillId="2" borderId="0" xfId="0" applyNumberFormat="1" applyFont="1" applyFill="1" applyBorder="1" applyAlignment="1">
      <alignment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>
      <alignment/>
    </xf>
    <xf numFmtId="0" fontId="18" fillId="15" borderId="0" xfId="27" applyFont="1" applyFill="1" applyBorder="1" applyAlignment="1">
      <alignment horizontal="center" vertical="center"/>
    </xf>
    <xf numFmtId="0" fontId="18" fillId="35" borderId="0" xfId="27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8" fontId="4" fillId="2" borderId="10" xfId="0" applyNumberFormat="1" applyFont="1" applyFill="1" applyBorder="1" applyAlignment="1">
      <alignment horizontal="right"/>
    </xf>
    <xf numFmtId="38" fontId="4" fillId="2" borderId="10" xfId="0" applyNumberFormat="1" applyFont="1" applyFill="1" applyBorder="1" applyAlignment="1">
      <alignment/>
    </xf>
    <xf numFmtId="0" fontId="8" fillId="2" borderId="0" xfId="0" applyFont="1" applyFill="1" applyAlignment="1">
      <alignment shrinkToFit="1"/>
    </xf>
    <xf numFmtId="0" fontId="8" fillId="2" borderId="0" xfId="0" applyFont="1" applyFill="1" applyAlignment="1">
      <alignment wrapText="1" shrinkToFit="1"/>
    </xf>
    <xf numFmtId="0" fontId="7" fillId="2" borderId="0" xfId="0" applyNumberFormat="1" applyFont="1" applyFill="1" applyAlignment="1">
      <alignment horizontal="left" vertical="justify"/>
    </xf>
    <xf numFmtId="0" fontId="8" fillId="2" borderId="0" xfId="54" applyNumberFormat="1" applyFont="1" applyFill="1" applyAlignment="1">
      <alignment horizontal="left" vertical="justify"/>
      <protection/>
    </xf>
    <xf numFmtId="0" fontId="7" fillId="2" borderId="0" xfId="54" applyNumberFormat="1" applyFont="1" applyFill="1" applyAlignment="1">
      <alignment horizontal="left" vertical="justify"/>
      <protection/>
    </xf>
    <xf numFmtId="38" fontId="2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right" vertical="justify"/>
    </xf>
    <xf numFmtId="172" fontId="4" fillId="2" borderId="10" xfId="0" applyNumberFormat="1" applyFont="1" applyFill="1" applyBorder="1" applyAlignment="1">
      <alignment horizontal="right" vertical="justify"/>
    </xf>
    <xf numFmtId="38" fontId="4" fillId="2" borderId="10" xfId="0" applyNumberFormat="1" applyFont="1" applyFill="1" applyBorder="1" applyAlignment="1">
      <alignment horizontal="right" vertical="justify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7" fillId="2" borderId="0" xfId="54" applyFont="1" applyFill="1">
      <alignment/>
      <protection/>
    </xf>
    <xf numFmtId="0" fontId="7" fillId="2" borderId="0" xfId="54" applyFont="1" applyFill="1" applyAlignment="1">
      <alignment wrapText="1"/>
      <protection/>
    </xf>
    <xf numFmtId="38" fontId="3" fillId="2" borderId="0" xfId="0" applyNumberFormat="1" applyFont="1" applyFill="1" applyBorder="1" applyAlignment="1">
      <alignment horizontal="right" vertical="justify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8" fontId="0" fillId="2" borderId="0" xfId="55" applyNumberFormat="1" applyFont="1" applyFill="1" applyBorder="1" applyAlignment="1">
      <alignment horizontal="right"/>
      <protection/>
    </xf>
    <xf numFmtId="38" fontId="4" fillId="2" borderId="10" xfId="55" applyNumberFormat="1" applyFont="1" applyFill="1" applyBorder="1" applyAlignment="1">
      <alignment horizontal="right"/>
      <protection/>
    </xf>
    <xf numFmtId="0" fontId="7" fillId="2" borderId="0" xfId="0" applyFont="1" applyFill="1" applyAlignment="1">
      <alignment wrapText="1"/>
    </xf>
    <xf numFmtId="0" fontId="7" fillId="2" borderId="0" xfId="56" applyFont="1" applyFill="1" applyAlignment="1">
      <alignment wrapText="1"/>
      <protection/>
    </xf>
    <xf numFmtId="0" fontId="7" fillId="2" borderId="0" xfId="0" applyFont="1" applyFill="1" applyAlignment="1">
      <alignment horizontal="left" vertical="justify"/>
    </xf>
    <xf numFmtId="38" fontId="0" fillId="2" borderId="0" xfId="0" applyNumberFormat="1" applyFont="1" applyFill="1" applyBorder="1" applyAlignment="1">
      <alignment/>
    </xf>
    <xf numFmtId="38" fontId="4" fillId="2" borderId="10" xfId="57" applyNumberFormat="1" applyFont="1" applyFill="1" applyBorder="1">
      <alignment/>
      <protection/>
    </xf>
    <xf numFmtId="0" fontId="76" fillId="35" borderId="0" xfId="0" applyFont="1" applyFill="1" applyAlignment="1">
      <alignment/>
    </xf>
    <xf numFmtId="0" fontId="77" fillId="35" borderId="0" xfId="0" applyFont="1" applyFill="1" applyAlignment="1">
      <alignment/>
    </xf>
    <xf numFmtId="38" fontId="4" fillId="2" borderId="0" xfId="0" applyNumberFormat="1" applyFont="1" applyFill="1" applyBorder="1" applyAlignment="1">
      <alignment horizontal="right" vertical="justify"/>
    </xf>
    <xf numFmtId="38" fontId="4" fillId="2" borderId="12" xfId="0" applyNumberFormat="1" applyFont="1" applyFill="1" applyBorder="1" applyAlignment="1">
      <alignment horizontal="right" vertical="justify"/>
    </xf>
    <xf numFmtId="38" fontId="3" fillId="2" borderId="13" xfId="0" applyNumberFormat="1" applyFont="1" applyFill="1" applyBorder="1" applyAlignment="1">
      <alignment horizontal="right" vertical="justify"/>
    </xf>
    <xf numFmtId="0" fontId="77" fillId="35" borderId="0" xfId="0" applyFont="1" applyFill="1" applyBorder="1" applyAlignment="1">
      <alignment horizontal="center"/>
    </xf>
    <xf numFmtId="0" fontId="78" fillId="35" borderId="0" xfId="0" applyFont="1" applyFill="1" applyAlignment="1">
      <alignment/>
    </xf>
    <xf numFmtId="38" fontId="4" fillId="2" borderId="13" xfId="0" applyNumberFormat="1" applyFont="1" applyFill="1" applyBorder="1" applyAlignment="1">
      <alignment horizontal="right" vertical="justify"/>
    </xf>
    <xf numFmtId="0" fontId="19" fillId="0" borderId="0" xfId="0" applyFont="1" applyAlignment="1">
      <alignment horizontal="justify" vertical="justify"/>
    </xf>
    <xf numFmtId="0" fontId="19" fillId="0" borderId="0" xfId="0" applyFont="1" applyAlignment="1">
      <alignment/>
    </xf>
    <xf numFmtId="0" fontId="79" fillId="35" borderId="0" xfId="0" applyFont="1" applyFill="1" applyBorder="1" applyAlignment="1">
      <alignment horizontal="center"/>
    </xf>
    <xf numFmtId="0" fontId="79" fillId="15" borderId="0" xfId="0" applyFont="1" applyFill="1" applyAlignment="1">
      <alignment horizontal="center" vertical="center"/>
    </xf>
    <xf numFmtId="0" fontId="18" fillId="15" borderId="0" xfId="27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79" fillId="15" borderId="0" xfId="27" applyFont="1" applyFill="1" applyBorder="1" applyAlignment="1">
      <alignment horizontal="center" vertical="center"/>
    </xf>
    <xf numFmtId="0" fontId="79" fillId="15" borderId="0" xfId="0" applyFont="1" applyFill="1" applyBorder="1" applyAlignment="1">
      <alignment horizontal="center" vertical="center"/>
    </xf>
    <xf numFmtId="0" fontId="79" fillId="15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54" applyFont="1" applyFill="1" applyAlignment="1">
      <alignment horizontal="left" indent="1"/>
      <protection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 horizontal="right" vertical="justify"/>
      <protection locked="0"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172" fontId="3" fillId="0" borderId="10" xfId="0" applyNumberFormat="1" applyFont="1" applyFill="1" applyBorder="1" applyAlignment="1" applyProtection="1">
      <alignment horizontal="right" vertical="justify"/>
      <protection locked="0"/>
    </xf>
    <xf numFmtId="0" fontId="2" fillId="0" borderId="10" xfId="0" applyFont="1" applyFill="1" applyBorder="1" applyAlignment="1" applyProtection="1">
      <alignment/>
      <protection locked="0"/>
    </xf>
    <xf numFmtId="38" fontId="3" fillId="0" borderId="10" xfId="57" applyNumberFormat="1" applyFont="1" applyFill="1" applyBorder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38" fontId="3" fillId="0" borderId="14" xfId="0" applyNumberFormat="1" applyFont="1" applyFill="1" applyBorder="1" applyAlignment="1" applyProtection="1">
      <alignment horizontal="right" vertical="justify"/>
      <protection locked="0"/>
    </xf>
    <xf numFmtId="0" fontId="8" fillId="2" borderId="0" xfId="0" applyFont="1" applyFill="1" applyAlignment="1">
      <alignment horizontal="left" indent="1"/>
    </xf>
    <xf numFmtId="0" fontId="8" fillId="2" borderId="0" xfId="60" applyNumberFormat="1" applyFont="1" applyFill="1" applyAlignment="1">
      <alignment horizontal="left" wrapText="1" indent="1"/>
      <protection/>
    </xf>
    <xf numFmtId="0" fontId="8" fillId="2" borderId="0" xfId="56" applyFont="1" applyFill="1" applyAlignment="1">
      <alignment horizontal="left" indent="1"/>
      <protection/>
    </xf>
    <xf numFmtId="0" fontId="8" fillId="2" borderId="0" xfId="56" applyFont="1" applyFill="1" applyAlignment="1">
      <alignment horizontal="left" wrapText="1" indent="1"/>
      <protection/>
    </xf>
    <xf numFmtId="0" fontId="0" fillId="0" borderId="10" xfId="0" applyFont="1" applyFill="1" applyBorder="1" applyAlignment="1" applyProtection="1">
      <alignment/>
      <protection locked="0"/>
    </xf>
    <xf numFmtId="0" fontId="80" fillId="15" borderId="14" xfId="0" applyFont="1" applyFill="1" applyBorder="1" applyAlignment="1">
      <alignment horizontal="center" vertical="center" wrapText="1"/>
    </xf>
    <xf numFmtId="0" fontId="80" fillId="15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Border="1" applyAlignment="1">
      <alignment wrapText="1"/>
    </xf>
    <xf numFmtId="0" fontId="80" fillId="15" borderId="14" xfId="0" applyFont="1" applyFill="1" applyBorder="1" applyAlignment="1">
      <alignment horizontal="center" vertical="center" wrapText="1"/>
    </xf>
    <xf numFmtId="0" fontId="8" fillId="2" borderId="0" xfId="54" applyFont="1" applyFill="1" applyBorder="1" applyAlignment="1">
      <alignment horizontal="left" indent="1"/>
      <protection/>
    </xf>
    <xf numFmtId="0" fontId="8" fillId="2" borderId="0" xfId="54" applyFont="1" applyFill="1" applyAlignment="1">
      <alignment horizontal="left" wrapText="1" indent="1"/>
      <protection/>
    </xf>
    <xf numFmtId="0" fontId="8" fillId="2" borderId="0" xfId="54" applyFont="1" applyFill="1" applyBorder="1" applyAlignment="1">
      <alignment horizontal="left"/>
      <protection/>
    </xf>
    <xf numFmtId="0" fontId="7" fillId="2" borderId="0" xfId="0" applyFont="1" applyFill="1" applyBorder="1" applyAlignment="1">
      <alignment horizontal="left" vertical="top" wrapText="1"/>
    </xf>
    <xf numFmtId="0" fontId="7" fillId="2" borderId="0" xfId="56" applyFont="1" applyFill="1">
      <alignment/>
      <protection/>
    </xf>
    <xf numFmtId="0" fontId="0" fillId="3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8" fillId="2" borderId="0" xfId="59" applyFont="1" applyFill="1">
      <alignment/>
      <protection/>
    </xf>
    <xf numFmtId="0" fontId="7" fillId="2" borderId="0" xfId="59" applyFont="1" applyFill="1" applyBorder="1" applyAlignment="1" applyProtection="1">
      <alignment horizontal="left" vertical="center" wrapText="1"/>
      <protection/>
    </xf>
    <xf numFmtId="49" fontId="46" fillId="2" borderId="13" xfId="0" applyNumberFormat="1" applyFont="1" applyFill="1" applyBorder="1" applyAlignment="1">
      <alignment horizontal="left" vertical="top"/>
    </xf>
    <xf numFmtId="0" fontId="46" fillId="2" borderId="0" xfId="0" applyFont="1" applyFill="1" applyBorder="1" applyAlignment="1">
      <alignment vertical="top" wrapText="1"/>
    </xf>
    <xf numFmtId="49" fontId="47" fillId="2" borderId="16" xfId="0" applyNumberFormat="1" applyFont="1" applyFill="1" applyBorder="1" applyAlignment="1">
      <alignment horizontal="left" vertical="top"/>
    </xf>
    <xf numFmtId="0" fontId="47" fillId="2" borderId="17" xfId="0" applyFont="1" applyFill="1" applyBorder="1" applyAlignment="1">
      <alignment vertical="top" wrapText="1"/>
    </xf>
    <xf numFmtId="49" fontId="47" fillId="2" borderId="13" xfId="0" applyNumberFormat="1" applyFont="1" applyFill="1" applyBorder="1" applyAlignment="1">
      <alignment horizontal="left" vertical="top"/>
    </xf>
    <xf numFmtId="0" fontId="47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justify" vertical="top"/>
    </xf>
    <xf numFmtId="0" fontId="0" fillId="0" borderId="0" xfId="54">
      <alignment/>
      <protection/>
    </xf>
    <xf numFmtId="0" fontId="20" fillId="0" borderId="0" xfId="54" applyFont="1">
      <alignment/>
      <protection/>
    </xf>
    <xf numFmtId="0" fontId="21" fillId="0" borderId="18" xfId="54" applyFont="1" applyBorder="1">
      <alignment/>
      <protection/>
    </xf>
    <xf numFmtId="0" fontId="21" fillId="0" borderId="0" xfId="54" applyFont="1" applyBorder="1">
      <alignment/>
      <protection/>
    </xf>
    <xf numFmtId="0" fontId="0" fillId="0" borderId="19" xfId="54" applyBorder="1">
      <alignment/>
      <protection/>
    </xf>
    <xf numFmtId="0" fontId="22" fillId="0" borderId="0" xfId="54" applyFont="1" applyAlignment="1">
      <alignment wrapText="1"/>
      <protection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55" fillId="15" borderId="0" xfId="28" applyAlignment="1">
      <alignment/>
    </xf>
    <xf numFmtId="0" fontId="55" fillId="15" borderId="0" xfId="28" applyBorder="1" applyAlignment="1">
      <alignment/>
    </xf>
    <xf numFmtId="0" fontId="22" fillId="0" borderId="0" xfId="54" applyFont="1" applyAlignment="1">
      <alignment horizontal="justify" vertical="top" wrapText="1"/>
      <protection/>
    </xf>
    <xf numFmtId="0" fontId="82" fillId="24" borderId="20" xfId="39" applyFont="1" applyBorder="1" applyAlignment="1">
      <alignment horizontal="center" vertical="center" wrapText="1"/>
    </xf>
    <xf numFmtId="0" fontId="82" fillId="24" borderId="21" xfId="39" applyFont="1" applyBorder="1" applyAlignment="1">
      <alignment horizontal="center" vertical="center" wrapText="1"/>
    </xf>
    <xf numFmtId="0" fontId="82" fillId="24" borderId="22" xfId="39" applyFont="1" applyBorder="1" applyAlignment="1">
      <alignment horizontal="center" vertical="center" wrapText="1"/>
    </xf>
    <xf numFmtId="0" fontId="58" fillId="15" borderId="0" xfId="28" applyFont="1" applyAlignment="1">
      <alignment horizontal="center"/>
    </xf>
    <xf numFmtId="0" fontId="79" fillId="35" borderId="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18" fillId="35" borderId="0" xfId="27" applyFont="1" applyFill="1" applyBorder="1" applyAlignment="1">
      <alignment horizontal="center" vertical="center"/>
    </xf>
    <xf numFmtId="0" fontId="79" fillId="35" borderId="0" xfId="0" applyFont="1" applyFill="1" applyAlignment="1">
      <alignment horizontal="center"/>
    </xf>
    <xf numFmtId="0" fontId="47" fillId="2" borderId="23" xfId="0" applyFont="1" applyFill="1" applyBorder="1" applyAlignment="1">
      <alignment horizontal="left"/>
    </xf>
    <xf numFmtId="0" fontId="47" fillId="2" borderId="24" xfId="0" applyFont="1" applyFill="1" applyBorder="1" applyAlignment="1">
      <alignment horizontal="left"/>
    </xf>
    <xf numFmtId="0" fontId="80" fillId="15" borderId="25" xfId="0" applyFont="1" applyFill="1" applyBorder="1" applyAlignment="1">
      <alignment horizontal="center" vertical="center" wrapText="1"/>
    </xf>
    <xf numFmtId="0" fontId="80" fillId="15" borderId="12" xfId="0" applyFont="1" applyFill="1" applyBorder="1" applyAlignment="1">
      <alignment horizontal="center" vertical="center" wrapText="1"/>
    </xf>
    <xf numFmtId="49" fontId="47" fillId="2" borderId="16" xfId="0" applyNumberFormat="1" applyFont="1" applyFill="1" applyBorder="1" applyAlignment="1">
      <alignment horizontal="left" vertical="top"/>
    </xf>
    <xf numFmtId="49" fontId="47" fillId="2" borderId="17" xfId="0" applyNumberFormat="1" applyFont="1" applyFill="1" applyBorder="1" applyAlignment="1">
      <alignment horizontal="left" vertical="top"/>
    </xf>
    <xf numFmtId="0" fontId="47" fillId="2" borderId="16" xfId="0" applyFont="1" applyFill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80" fillId="15" borderId="17" xfId="0" applyFont="1" applyFill="1" applyBorder="1" applyAlignment="1">
      <alignment horizontal="center" vertical="center" wrapText="1"/>
    </xf>
    <xf numFmtId="0" fontId="80" fillId="15" borderId="26" xfId="0" applyFont="1" applyFill="1" applyBorder="1" applyAlignment="1">
      <alignment horizontal="center" vertical="center" wrapText="1"/>
    </xf>
    <xf numFmtId="0" fontId="80" fillId="15" borderId="27" xfId="0" applyFont="1" applyFill="1" applyBorder="1" applyAlignment="1">
      <alignment horizontal="center" vertical="center" wrapText="1"/>
    </xf>
    <xf numFmtId="0" fontId="80" fillId="15" borderId="0" xfId="0" applyFont="1" applyFill="1" applyBorder="1" applyAlignment="1">
      <alignment horizontal="center" vertical="center" wrapText="1"/>
    </xf>
    <xf numFmtId="0" fontId="80" fillId="15" borderId="14" xfId="0" applyFont="1" applyFill="1" applyBorder="1" applyAlignment="1">
      <alignment horizontal="center" vertical="center" wrapText="1"/>
    </xf>
    <xf numFmtId="0" fontId="80" fillId="15" borderId="28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wrapText="1"/>
    </xf>
    <xf numFmtId="0" fontId="84" fillId="15" borderId="27" xfId="0" applyFont="1" applyFill="1" applyBorder="1" applyAlignment="1">
      <alignment horizontal="center"/>
    </xf>
    <xf numFmtId="0" fontId="84" fillId="15" borderId="25" xfId="0" applyFont="1" applyFill="1" applyBorder="1" applyAlignment="1">
      <alignment horizontal="center"/>
    </xf>
    <xf numFmtId="0" fontId="84" fillId="15" borderId="24" xfId="0" applyFont="1" applyFill="1" applyBorder="1" applyAlignment="1">
      <alignment horizontal="center"/>
    </xf>
    <xf numFmtId="0" fontId="84" fillId="15" borderId="29" xfId="0" applyFont="1" applyFill="1" applyBorder="1" applyAlignment="1">
      <alignment horizontal="center"/>
    </xf>
    <xf numFmtId="0" fontId="80" fillId="15" borderId="30" xfId="0" applyFont="1" applyFill="1" applyBorder="1" applyAlignment="1">
      <alignment horizontal="center" vertical="center" wrapText="1"/>
    </xf>
    <xf numFmtId="0" fontId="80" fillId="15" borderId="13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left"/>
    </xf>
    <xf numFmtId="0" fontId="47" fillId="2" borderId="27" xfId="0" applyFont="1" applyFill="1" applyBorder="1" applyAlignment="1">
      <alignment horizontal="left"/>
    </xf>
    <xf numFmtId="0" fontId="62" fillId="0" borderId="18" xfId="46" applyBorder="1" applyAlignment="1" applyProtection="1">
      <alignment/>
      <protection locked="0"/>
    </xf>
    <xf numFmtId="0" fontId="62" fillId="0" borderId="0" xfId="46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4" xfId="54"/>
    <cellStyle name="Normal 15" xfId="55"/>
    <cellStyle name="Normal 16" xfId="56"/>
    <cellStyle name="Normal 17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695325</xdr:colOff>
      <xdr:row>0</xdr:row>
      <xdr:rowOff>561975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2505075</xdr:colOff>
      <xdr:row>11</xdr:row>
      <xdr:rowOff>114300</xdr:rowOff>
    </xdr:from>
    <xdr:to>
      <xdr:col>2</xdr:col>
      <xdr:colOff>2981325</xdr:colOff>
      <xdr:row>14</xdr:row>
      <xdr:rowOff>104775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2581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1809750</xdr:colOff>
      <xdr:row>2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0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0</xdr:row>
      <xdr:rowOff>57150</xdr:rowOff>
    </xdr:from>
    <xdr:to>
      <xdr:col>2</xdr:col>
      <xdr:colOff>2990850</xdr:colOff>
      <xdr:row>2</xdr:row>
      <xdr:rowOff>104775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571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47</xdr:row>
      <xdr:rowOff>114300</xdr:rowOff>
    </xdr:from>
    <xdr:to>
      <xdr:col>10</xdr:col>
      <xdr:colOff>9525</xdr:colOff>
      <xdr:row>50</xdr:row>
      <xdr:rowOff>95250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919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133350</xdr:rowOff>
    </xdr:from>
    <xdr:to>
      <xdr:col>1</xdr:col>
      <xdr:colOff>1866900</xdr:colOff>
      <xdr:row>4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3335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161925</xdr:rowOff>
    </xdr:from>
    <xdr:to>
      <xdr:col>9</xdr:col>
      <xdr:colOff>619125</xdr:colOff>
      <xdr:row>4</xdr:row>
      <xdr:rowOff>19050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06050" y="1619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48</xdr:row>
      <xdr:rowOff>123825</xdr:rowOff>
    </xdr:from>
    <xdr:to>
      <xdr:col>4</xdr:col>
      <xdr:colOff>819150</xdr:colOff>
      <xdr:row>51</xdr:row>
      <xdr:rowOff>114300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5248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1847850</xdr:colOff>
      <xdr:row>4</xdr:row>
      <xdr:rowOff>95250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905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66675</xdr:rowOff>
    </xdr:from>
    <xdr:to>
      <xdr:col>4</xdr:col>
      <xdr:colOff>762000</xdr:colOff>
      <xdr:row>4</xdr:row>
      <xdr:rowOff>76200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22860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33</xdr:row>
      <xdr:rowOff>133350</xdr:rowOff>
    </xdr:from>
    <xdr:to>
      <xdr:col>4</xdr:col>
      <xdr:colOff>809625</xdr:colOff>
      <xdr:row>36</xdr:row>
      <xdr:rowOff>123825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267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1</xdr:col>
      <xdr:colOff>1866900</xdr:colOff>
      <xdr:row>4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2190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95250</xdr:rowOff>
    </xdr:from>
    <xdr:to>
      <xdr:col>4</xdr:col>
      <xdr:colOff>781050</xdr:colOff>
      <xdr:row>4</xdr:row>
      <xdr:rowOff>104775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25717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81</xdr:row>
      <xdr:rowOff>85725</xdr:rowOff>
    </xdr:from>
    <xdr:to>
      <xdr:col>4</xdr:col>
      <xdr:colOff>847725</xdr:colOff>
      <xdr:row>84</xdr:row>
      <xdr:rowOff>76200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3782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1</xdr:col>
      <xdr:colOff>1838325</xdr:colOff>
      <xdr:row>4</xdr:row>
      <xdr:rowOff>114300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095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76200</xdr:rowOff>
    </xdr:from>
    <xdr:to>
      <xdr:col>4</xdr:col>
      <xdr:colOff>781050</xdr:colOff>
      <xdr:row>4</xdr:row>
      <xdr:rowOff>85725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381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97</xdr:row>
      <xdr:rowOff>85725</xdr:rowOff>
    </xdr:from>
    <xdr:to>
      <xdr:col>4</xdr:col>
      <xdr:colOff>847725</xdr:colOff>
      <xdr:row>100</xdr:row>
      <xdr:rowOff>76200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7249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1</xdr:col>
      <xdr:colOff>1838325</xdr:colOff>
      <xdr:row>4</xdr:row>
      <xdr:rowOff>114300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095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66675</xdr:rowOff>
    </xdr:from>
    <xdr:to>
      <xdr:col>4</xdr:col>
      <xdr:colOff>771525</xdr:colOff>
      <xdr:row>4</xdr:row>
      <xdr:rowOff>76200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22860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314325</xdr:colOff>
      <xdr:row>45</xdr:row>
      <xdr:rowOff>76200</xdr:rowOff>
    </xdr:from>
    <xdr:to>
      <xdr:col>19</xdr:col>
      <xdr:colOff>28575</xdr:colOff>
      <xdr:row>48</xdr:row>
      <xdr:rowOff>66675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9296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133350</xdr:rowOff>
    </xdr:from>
    <xdr:to>
      <xdr:col>2</xdr:col>
      <xdr:colOff>1752600</xdr:colOff>
      <xdr:row>4</xdr:row>
      <xdr:rowOff>38100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333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847725</xdr:colOff>
      <xdr:row>1</xdr:row>
      <xdr:rowOff>0</xdr:rowOff>
    </xdr:from>
    <xdr:to>
      <xdr:col>18</xdr:col>
      <xdr:colOff>628650</xdr:colOff>
      <xdr:row>4</xdr:row>
      <xdr:rowOff>9525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96975" y="1619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8</xdr:row>
      <xdr:rowOff>85725</xdr:rowOff>
    </xdr:from>
    <xdr:to>
      <xdr:col>4</xdr:col>
      <xdr:colOff>9525</xdr:colOff>
      <xdr:row>11</xdr:row>
      <xdr:rowOff>114300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1717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1</xdr:col>
      <xdr:colOff>752475</xdr:colOff>
      <xdr:row>4</xdr:row>
      <xdr:rowOff>57150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143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123825</xdr:rowOff>
    </xdr:from>
    <xdr:to>
      <xdr:col>3</xdr:col>
      <xdr:colOff>1905000</xdr:colOff>
      <xdr:row>4</xdr:row>
      <xdr:rowOff>9525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238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4.421875" style="0" customWidth="1"/>
    <col min="2" max="2" width="15.7109375" style="0" bestFit="1" customWidth="1"/>
    <col min="3" max="3" width="19.00390625" style="0" bestFit="1" customWidth="1"/>
  </cols>
  <sheetData>
    <row r="1" ht="24" customHeight="1">
      <c r="A1" s="11" t="s">
        <v>87</v>
      </c>
    </row>
    <row r="2" ht="12.75">
      <c r="A2" t="s">
        <v>119</v>
      </c>
    </row>
    <row r="3" ht="12.75">
      <c r="A3" t="s">
        <v>120</v>
      </c>
    </row>
    <row r="8" spans="1:4" ht="12.75">
      <c r="A8" t="str">
        <f>CONCATENATE("(En miles de ",IF('Inf General'!B9=2,"dolares) ","nuevos soles)"))</f>
        <v>(En miles de nuevos soles)</v>
      </c>
      <c r="B8" t="str">
        <f>CONCATENATE("(En ",IF('Inf General'!B9=2,"dolares) ","nuevos soles)"))</f>
        <v>(En nuevos soles)</v>
      </c>
      <c r="C8" t="str">
        <f>CONCATENATE("en ",IF('Inf General'!B9=2,"DOLARES ","NUEVOS SOLES "))</f>
        <v>en NUEVOS SOLES </v>
      </c>
      <c r="D8" t="b">
        <f>'Inf General'!B9=2</f>
        <v>0</v>
      </c>
    </row>
    <row r="12" spans="1:4" ht="12.75">
      <c r="A12" s="9" t="s">
        <v>125</v>
      </c>
      <c r="D12" t="str">
        <f>IF(VALUE('Inf General'!B10)=1,"individual_anual_directo.xbrlt",IF(VALUE('Inf General'!B10)=2,"individual_anual_indirecto.xbrlt",""))</f>
        <v>individual_anual_indirecto.xbrlt</v>
      </c>
    </row>
    <row r="13" ht="12.75">
      <c r="A13" s="12" t="s">
        <v>126</v>
      </c>
    </row>
    <row r="14" ht="12.75">
      <c r="A14" s="13" t="s">
        <v>127</v>
      </c>
    </row>
    <row r="20" spans="1:2" ht="12.75">
      <c r="A20" s="34" t="s">
        <v>528</v>
      </c>
      <c r="B20" s="34" t="str">
        <f>'Inf General'!B5&amp;'Inf General'!B6&amp;(IF('Inf General'!B10=1,"MD","MI"))</f>
        <v>2012AIMI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2.421875" style="158" customWidth="1"/>
    <col min="2" max="2" width="73.140625" style="35" customWidth="1"/>
    <col min="3" max="3" width="8.57421875" style="17" customWidth="1"/>
    <col min="4" max="5" width="12.8515625" style="0" customWidth="1"/>
  </cols>
  <sheetData>
    <row r="1" spans="2:5" ht="12.75">
      <c r="B1" s="179"/>
      <c r="C1" s="179"/>
      <c r="D1" s="179"/>
      <c r="E1" s="179"/>
    </row>
    <row r="2" spans="2:5" ht="12.75">
      <c r="B2" s="179" t="s">
        <v>76</v>
      </c>
      <c r="C2" s="179"/>
      <c r="D2" s="179"/>
      <c r="E2" s="179"/>
    </row>
    <row r="3" spans="2:5" ht="12.75">
      <c r="B3" s="179" t="s">
        <v>127</v>
      </c>
      <c r="C3" s="179"/>
      <c r="D3" s="179"/>
      <c r="E3" s="179"/>
    </row>
    <row r="4" spans="2:5" ht="12.75">
      <c r="B4" s="179" t="str">
        <f>CONCATENATE("Por los años terminados el 31 de Diciembre de ",'Inf General'!B5," y ",'Inf General'!B5-1)</f>
        <v>Por los años terminados el 31 de Diciembre de 2012 y 2011</v>
      </c>
      <c r="C4" s="179"/>
      <c r="D4" s="179"/>
      <c r="E4" s="179"/>
    </row>
    <row r="5" spans="2:5" ht="12.75">
      <c r="B5" s="179" t="str">
        <f>+'Situación Financiera'!B4</f>
        <v>(En miles de nuevos soles)</v>
      </c>
      <c r="C5" s="179"/>
      <c r="D5" s="179"/>
      <c r="E5" s="179"/>
    </row>
    <row r="6" spans="2:5" ht="12.75">
      <c r="B6" s="141"/>
      <c r="C6" s="73"/>
      <c r="D6" s="73"/>
      <c r="E6" s="73"/>
    </row>
    <row r="7" spans="1:5" ht="39.75" customHeight="1">
      <c r="A7" s="162" t="s">
        <v>8</v>
      </c>
      <c r="B7" s="142"/>
      <c r="C7" s="99" t="s">
        <v>128</v>
      </c>
      <c r="D7" s="107" t="str">
        <f>+'Inf General'!B5</f>
        <v>2012</v>
      </c>
      <c r="E7" s="107">
        <f>+'Inf General'!B5-1</f>
        <v>2011</v>
      </c>
    </row>
    <row r="8" spans="1:5" ht="12.75">
      <c r="A8" s="159"/>
      <c r="B8" s="41" t="s">
        <v>520</v>
      </c>
      <c r="C8" s="42"/>
      <c r="D8" s="42"/>
      <c r="E8" s="42"/>
    </row>
    <row r="9" spans="1:5" ht="12.75">
      <c r="A9" s="159"/>
      <c r="B9" s="85"/>
      <c r="C9" s="42"/>
      <c r="D9" s="42"/>
      <c r="E9" s="42"/>
    </row>
    <row r="10" spans="1:5" ht="12.75">
      <c r="A10" s="160" t="s">
        <v>247</v>
      </c>
      <c r="B10" s="44" t="s">
        <v>248</v>
      </c>
      <c r="C10" s="115"/>
      <c r="D10" s="122">
        <v>0</v>
      </c>
      <c r="E10" s="122">
        <v>0</v>
      </c>
    </row>
    <row r="11" spans="1:5" ht="22.5">
      <c r="A11" s="160"/>
      <c r="B11" s="83" t="s">
        <v>283</v>
      </c>
      <c r="C11" s="51"/>
      <c r="D11" s="51"/>
      <c r="E11" s="51"/>
    </row>
    <row r="12" spans="1:5" ht="12.75">
      <c r="A12" s="160" t="s">
        <v>249</v>
      </c>
      <c r="B12" s="125" t="s">
        <v>250</v>
      </c>
      <c r="C12" s="115"/>
      <c r="D12" s="122">
        <v>0</v>
      </c>
      <c r="E12" s="122">
        <v>0</v>
      </c>
    </row>
    <row r="13" spans="1:5" ht="12.75">
      <c r="A13" s="160" t="s">
        <v>345</v>
      </c>
      <c r="B13" s="125" t="s">
        <v>251</v>
      </c>
      <c r="C13" s="115"/>
      <c r="D13" s="122">
        <v>0</v>
      </c>
      <c r="E13" s="122">
        <v>0</v>
      </c>
    </row>
    <row r="14" spans="1:5" ht="12.75">
      <c r="A14" s="160" t="s">
        <v>346</v>
      </c>
      <c r="B14" s="125" t="s">
        <v>252</v>
      </c>
      <c r="C14" s="115"/>
      <c r="D14" s="122">
        <v>0</v>
      </c>
      <c r="E14" s="122">
        <v>0</v>
      </c>
    </row>
    <row r="15" spans="1:5" ht="12.75">
      <c r="A15" s="160" t="s">
        <v>347</v>
      </c>
      <c r="B15" s="127" t="s">
        <v>253</v>
      </c>
      <c r="C15" s="115"/>
      <c r="D15" s="122">
        <v>0</v>
      </c>
      <c r="E15" s="122">
        <v>0</v>
      </c>
    </row>
    <row r="16" spans="1:5" ht="12.75">
      <c r="A16" s="160" t="s">
        <v>254</v>
      </c>
      <c r="B16" s="132" t="s">
        <v>294</v>
      </c>
      <c r="C16" s="115"/>
      <c r="D16" s="122">
        <v>0</v>
      </c>
      <c r="E16" s="122">
        <v>0</v>
      </c>
    </row>
    <row r="17" spans="1:5" ht="12.75">
      <c r="A17" s="160"/>
      <c r="B17" s="133" t="s">
        <v>255</v>
      </c>
      <c r="C17" s="51"/>
      <c r="D17" s="51"/>
      <c r="E17" s="51"/>
    </row>
    <row r="18" spans="1:5" ht="22.5">
      <c r="A18" s="160" t="s">
        <v>256</v>
      </c>
      <c r="B18" s="128" t="s">
        <v>284</v>
      </c>
      <c r="C18" s="115"/>
      <c r="D18" s="122">
        <v>0</v>
      </c>
      <c r="E18" s="122">
        <v>0</v>
      </c>
    </row>
    <row r="19" spans="1:5" ht="12.75">
      <c r="A19" s="160" t="s">
        <v>257</v>
      </c>
      <c r="B19" s="128" t="s">
        <v>285</v>
      </c>
      <c r="C19" s="115"/>
      <c r="D19" s="122">
        <v>0</v>
      </c>
      <c r="E19" s="122">
        <v>0</v>
      </c>
    </row>
    <row r="20" spans="1:5" ht="12.75">
      <c r="A20" s="160" t="s">
        <v>348</v>
      </c>
      <c r="B20" s="128" t="s">
        <v>440</v>
      </c>
      <c r="C20" s="115"/>
      <c r="D20" s="122">
        <v>0</v>
      </c>
      <c r="E20" s="122">
        <v>0</v>
      </c>
    </row>
    <row r="21" spans="1:5" ht="12.75">
      <c r="A21" s="160" t="s">
        <v>349</v>
      </c>
      <c r="B21" s="128" t="s">
        <v>286</v>
      </c>
      <c r="C21" s="115"/>
      <c r="D21" s="122">
        <v>0</v>
      </c>
      <c r="E21" s="122">
        <v>0</v>
      </c>
    </row>
    <row r="22" spans="1:5" ht="22.5">
      <c r="A22" s="160" t="s">
        <v>474</v>
      </c>
      <c r="B22" s="128" t="s">
        <v>406</v>
      </c>
      <c r="C22" s="115"/>
      <c r="D22" s="122">
        <v>0</v>
      </c>
      <c r="E22" s="122">
        <v>0</v>
      </c>
    </row>
    <row r="23" spans="1:5" ht="12.75">
      <c r="A23" s="160" t="s">
        <v>506</v>
      </c>
      <c r="B23" s="128" t="s">
        <v>505</v>
      </c>
      <c r="C23" s="113"/>
      <c r="D23" s="116">
        <v>0</v>
      </c>
      <c r="E23" s="116">
        <v>0</v>
      </c>
    </row>
    <row r="24" spans="1:5" ht="12.75">
      <c r="A24" s="160" t="s">
        <v>258</v>
      </c>
      <c r="B24" s="125" t="s">
        <v>259</v>
      </c>
      <c r="C24" s="115"/>
      <c r="D24" s="122">
        <v>0</v>
      </c>
      <c r="E24" s="122">
        <v>0</v>
      </c>
    </row>
    <row r="25" spans="1:5" ht="12.75">
      <c r="A25" s="160" t="s">
        <v>260</v>
      </c>
      <c r="B25" s="125" t="s">
        <v>261</v>
      </c>
      <c r="C25" s="115"/>
      <c r="D25" s="122">
        <v>0</v>
      </c>
      <c r="E25" s="122">
        <v>0</v>
      </c>
    </row>
    <row r="26" spans="1:5" ht="12.75">
      <c r="A26" s="160" t="s">
        <v>262</v>
      </c>
      <c r="B26" s="125" t="s">
        <v>441</v>
      </c>
      <c r="C26" s="115"/>
      <c r="D26" s="122">
        <v>0</v>
      </c>
      <c r="E26" s="122">
        <v>0</v>
      </c>
    </row>
    <row r="27" spans="1:5" s="17" customFormat="1" ht="12.75">
      <c r="A27" s="160"/>
      <c r="B27" s="44"/>
      <c r="C27" s="51"/>
      <c r="D27" s="86"/>
      <c r="E27" s="86"/>
    </row>
    <row r="28" spans="1:5" ht="12.75">
      <c r="A28" s="160"/>
      <c r="B28" s="85" t="s">
        <v>388</v>
      </c>
      <c r="C28" s="51"/>
      <c r="D28" s="51"/>
      <c r="E28" s="51"/>
    </row>
    <row r="29" spans="1:5" ht="12.75">
      <c r="A29" s="160" t="s">
        <v>485</v>
      </c>
      <c r="B29" s="132" t="s">
        <v>442</v>
      </c>
      <c r="C29" s="115"/>
      <c r="D29" s="122">
        <v>0</v>
      </c>
      <c r="E29" s="122">
        <v>0</v>
      </c>
    </row>
    <row r="30" spans="1:5" ht="12.75">
      <c r="A30" s="160" t="s">
        <v>263</v>
      </c>
      <c r="B30" s="125" t="s">
        <v>264</v>
      </c>
      <c r="C30" s="115"/>
      <c r="D30" s="122">
        <v>0</v>
      </c>
      <c r="E30" s="122">
        <v>0</v>
      </c>
    </row>
    <row r="31" spans="1:5" ht="12.75">
      <c r="A31" s="160" t="s">
        <v>265</v>
      </c>
      <c r="B31" s="125" t="s">
        <v>266</v>
      </c>
      <c r="C31" s="115"/>
      <c r="D31" s="122">
        <v>0</v>
      </c>
      <c r="E31" s="122">
        <v>0</v>
      </c>
    </row>
    <row r="32" spans="1:5" ht="12.75">
      <c r="A32" s="160" t="s">
        <v>267</v>
      </c>
      <c r="B32" s="125" t="s">
        <v>519</v>
      </c>
      <c r="C32" s="115"/>
      <c r="D32" s="122">
        <v>0</v>
      </c>
      <c r="E32" s="122">
        <v>0</v>
      </c>
    </row>
    <row r="33" spans="1:5" ht="12.75">
      <c r="A33" s="160" t="s">
        <v>475</v>
      </c>
      <c r="B33" s="132" t="s">
        <v>443</v>
      </c>
      <c r="C33" s="115"/>
      <c r="D33" s="122">
        <v>0</v>
      </c>
      <c r="E33" s="122">
        <v>0</v>
      </c>
    </row>
    <row r="34" spans="1:5" ht="12.75">
      <c r="A34" s="160" t="s">
        <v>350</v>
      </c>
      <c r="B34" s="125" t="s">
        <v>287</v>
      </c>
      <c r="C34" s="115"/>
      <c r="D34" s="122">
        <v>0</v>
      </c>
      <c r="E34" s="122">
        <v>0</v>
      </c>
    </row>
    <row r="35" spans="1:5" ht="12.75">
      <c r="A35" s="160" t="s">
        <v>268</v>
      </c>
      <c r="B35" s="125" t="s">
        <v>527</v>
      </c>
      <c r="C35" s="115"/>
      <c r="D35" s="122">
        <v>0</v>
      </c>
      <c r="E35" s="122">
        <v>0</v>
      </c>
    </row>
    <row r="36" spans="1:5" ht="12.75">
      <c r="A36" s="160" t="s">
        <v>351</v>
      </c>
      <c r="B36" s="41" t="s">
        <v>269</v>
      </c>
      <c r="C36" s="115"/>
      <c r="D36" s="87">
        <f>SUM(D12:D35)</f>
        <v>0</v>
      </c>
      <c r="E36" s="87">
        <f>SUM(E12:E35)</f>
        <v>0</v>
      </c>
    </row>
    <row r="37" spans="1:5" ht="12.75">
      <c r="A37" s="160" t="s">
        <v>488</v>
      </c>
      <c r="B37" s="83" t="s">
        <v>422</v>
      </c>
      <c r="C37" s="115"/>
      <c r="D37" s="87">
        <f>D36+D10</f>
        <v>0</v>
      </c>
      <c r="E37" s="87">
        <f>E36+E10</f>
        <v>0</v>
      </c>
    </row>
    <row r="38" spans="1:5" ht="12.75">
      <c r="A38" s="160" t="s">
        <v>50</v>
      </c>
      <c r="B38" s="125" t="s">
        <v>423</v>
      </c>
      <c r="C38" s="115"/>
      <c r="D38" s="122">
        <v>0</v>
      </c>
      <c r="E38" s="122">
        <v>0</v>
      </c>
    </row>
    <row r="39" spans="1:5" ht="12.75">
      <c r="A39" s="160" t="s">
        <v>53</v>
      </c>
      <c r="B39" s="125" t="s">
        <v>424</v>
      </c>
      <c r="C39" s="115"/>
      <c r="D39" s="122">
        <v>0</v>
      </c>
      <c r="E39" s="122">
        <v>0</v>
      </c>
    </row>
    <row r="40" spans="1:5" ht="12.75">
      <c r="A40" s="160" t="s">
        <v>103</v>
      </c>
      <c r="B40" s="125" t="s">
        <v>220</v>
      </c>
      <c r="C40" s="115"/>
      <c r="D40" s="122">
        <v>0</v>
      </c>
      <c r="E40" s="122">
        <v>0</v>
      </c>
    </row>
    <row r="41" spans="1:5" ht="12.75">
      <c r="A41" s="160" t="s">
        <v>333</v>
      </c>
      <c r="B41" s="132" t="s">
        <v>444</v>
      </c>
      <c r="C41" s="115"/>
      <c r="D41" s="122">
        <v>0</v>
      </c>
      <c r="E41" s="122">
        <v>0</v>
      </c>
    </row>
    <row r="42" spans="1:5" ht="12.75">
      <c r="A42" s="160" t="s">
        <v>462</v>
      </c>
      <c r="B42" s="127" t="s">
        <v>425</v>
      </c>
      <c r="C42" s="115"/>
      <c r="D42" s="122">
        <v>0</v>
      </c>
      <c r="E42" s="122">
        <v>0</v>
      </c>
    </row>
    <row r="43" spans="1:5" ht="22.5">
      <c r="A43" s="160" t="s">
        <v>55</v>
      </c>
      <c r="B43" s="83" t="s">
        <v>384</v>
      </c>
      <c r="C43" s="115"/>
      <c r="D43" s="87">
        <f>SUM(D37:D42)</f>
        <v>0</v>
      </c>
      <c r="E43" s="87">
        <f>SUM(E37:E42)</f>
        <v>0</v>
      </c>
    </row>
    <row r="44" spans="1:5" ht="12.75">
      <c r="A44" s="160"/>
      <c r="B44" s="41"/>
      <c r="C44" s="42"/>
      <c r="D44" s="40"/>
      <c r="E44" s="40"/>
    </row>
    <row r="45" spans="1:5" ht="12.75">
      <c r="A45" s="160"/>
      <c r="B45" s="41" t="s">
        <v>521</v>
      </c>
      <c r="C45" s="45"/>
      <c r="D45" s="46"/>
      <c r="E45" s="46"/>
    </row>
    <row r="46" spans="1:5" ht="12.75">
      <c r="A46" s="160"/>
      <c r="B46" s="41" t="s">
        <v>515</v>
      </c>
      <c r="C46" s="45"/>
      <c r="D46" s="46"/>
      <c r="E46" s="46"/>
    </row>
    <row r="47" spans="1:5" ht="12.75">
      <c r="A47" s="160" t="s">
        <v>334</v>
      </c>
      <c r="B47" s="128" t="s">
        <v>381</v>
      </c>
      <c r="C47" s="113"/>
      <c r="D47" s="116">
        <v>0</v>
      </c>
      <c r="E47" s="116">
        <v>0</v>
      </c>
    </row>
    <row r="48" spans="1:5" ht="12.75">
      <c r="A48" s="160" t="s">
        <v>158</v>
      </c>
      <c r="B48" s="128" t="s">
        <v>516</v>
      </c>
      <c r="C48" s="113"/>
      <c r="D48" s="116">
        <v>0</v>
      </c>
      <c r="E48" s="116">
        <v>0</v>
      </c>
    </row>
    <row r="49" spans="1:5" ht="12.75">
      <c r="A49" s="160" t="s">
        <v>499</v>
      </c>
      <c r="B49" s="128" t="s">
        <v>498</v>
      </c>
      <c r="C49" s="113"/>
      <c r="D49" s="116">
        <v>0</v>
      </c>
      <c r="E49" s="116">
        <v>0</v>
      </c>
    </row>
    <row r="50" spans="1:5" ht="12.75">
      <c r="A50" s="160" t="s">
        <v>56</v>
      </c>
      <c r="B50" s="127" t="s">
        <v>271</v>
      </c>
      <c r="C50" s="113"/>
      <c r="D50" s="116">
        <v>0</v>
      </c>
      <c r="E50" s="116">
        <v>0</v>
      </c>
    </row>
    <row r="51" spans="1:5" ht="12.75">
      <c r="A51" s="160" t="s">
        <v>335</v>
      </c>
      <c r="B51" s="125" t="s">
        <v>272</v>
      </c>
      <c r="C51" s="113"/>
      <c r="D51" s="116">
        <v>0</v>
      </c>
      <c r="E51" s="116">
        <v>0</v>
      </c>
    </row>
    <row r="52" spans="1:5" ht="12.75">
      <c r="A52" s="160" t="s">
        <v>336</v>
      </c>
      <c r="B52" s="128" t="s">
        <v>273</v>
      </c>
      <c r="C52" s="113"/>
      <c r="D52" s="116">
        <v>0</v>
      </c>
      <c r="E52" s="116">
        <v>0</v>
      </c>
    </row>
    <row r="53" spans="1:5" ht="12.75">
      <c r="A53" s="160" t="s">
        <v>57</v>
      </c>
      <c r="B53" s="127" t="s">
        <v>274</v>
      </c>
      <c r="C53" s="113"/>
      <c r="D53" s="116">
        <v>0</v>
      </c>
      <c r="E53" s="116">
        <v>0</v>
      </c>
    </row>
    <row r="54" spans="1:5" ht="12.75">
      <c r="A54" s="160" t="s">
        <v>58</v>
      </c>
      <c r="B54" s="127" t="s">
        <v>275</v>
      </c>
      <c r="C54" s="113"/>
      <c r="D54" s="116">
        <v>0</v>
      </c>
      <c r="E54" s="116">
        <v>0</v>
      </c>
    </row>
    <row r="55" spans="1:5" ht="12.75">
      <c r="A55" s="160" t="s">
        <v>337</v>
      </c>
      <c r="B55" s="127" t="s">
        <v>276</v>
      </c>
      <c r="C55" s="113"/>
      <c r="D55" s="116">
        <v>0</v>
      </c>
      <c r="E55" s="116">
        <v>0</v>
      </c>
    </row>
    <row r="56" spans="1:5" ht="12.75">
      <c r="A56" s="160" t="s">
        <v>463</v>
      </c>
      <c r="B56" s="127" t="s">
        <v>426</v>
      </c>
      <c r="C56" s="113"/>
      <c r="D56" s="116">
        <v>0</v>
      </c>
      <c r="E56" s="116">
        <v>0</v>
      </c>
    </row>
    <row r="57" spans="1:5" ht="12.75">
      <c r="A57" s="160" t="s">
        <v>105</v>
      </c>
      <c r="B57" s="127" t="s">
        <v>427</v>
      </c>
      <c r="C57" s="113"/>
      <c r="D57" s="116">
        <v>0</v>
      </c>
      <c r="E57" s="116">
        <v>0</v>
      </c>
    </row>
    <row r="58" spans="1:5" ht="12.75">
      <c r="A58" s="160" t="s">
        <v>106</v>
      </c>
      <c r="B58" s="127" t="s">
        <v>222</v>
      </c>
      <c r="C58" s="113"/>
      <c r="D58" s="116">
        <v>0</v>
      </c>
      <c r="E58" s="116">
        <v>0</v>
      </c>
    </row>
    <row r="59" spans="1:5" ht="12.75">
      <c r="A59" s="160"/>
      <c r="B59" s="140" t="s">
        <v>517</v>
      </c>
      <c r="C59" s="45"/>
      <c r="D59" s="46"/>
      <c r="E59" s="46"/>
    </row>
    <row r="60" spans="1:5" ht="12.75">
      <c r="A60" s="160" t="s">
        <v>338</v>
      </c>
      <c r="B60" s="125" t="s">
        <v>277</v>
      </c>
      <c r="C60" s="113"/>
      <c r="D60" s="116">
        <v>0</v>
      </c>
      <c r="E60" s="116">
        <v>0</v>
      </c>
    </row>
    <row r="61" spans="1:5" ht="12.75">
      <c r="A61" s="160" t="s">
        <v>464</v>
      </c>
      <c r="B61" s="125" t="s">
        <v>428</v>
      </c>
      <c r="C61" s="113"/>
      <c r="D61" s="116">
        <v>0</v>
      </c>
      <c r="E61" s="116">
        <v>0</v>
      </c>
    </row>
    <row r="62" spans="1:5" ht="12.75">
      <c r="A62" s="160" t="s">
        <v>501</v>
      </c>
      <c r="B62" s="125" t="s">
        <v>500</v>
      </c>
      <c r="C62" s="113"/>
      <c r="D62" s="116">
        <v>0</v>
      </c>
      <c r="E62" s="116">
        <v>0</v>
      </c>
    </row>
    <row r="63" spans="1:5" ht="12.75">
      <c r="A63" s="160" t="s">
        <v>59</v>
      </c>
      <c r="B63" s="125" t="s">
        <v>278</v>
      </c>
      <c r="C63" s="113"/>
      <c r="D63" s="116">
        <v>0</v>
      </c>
      <c r="E63" s="116">
        <v>0</v>
      </c>
    </row>
    <row r="64" spans="1:5" ht="12.75">
      <c r="A64" s="160" t="s">
        <v>339</v>
      </c>
      <c r="B64" s="125" t="s">
        <v>272</v>
      </c>
      <c r="C64" s="113"/>
      <c r="D64" s="116">
        <v>0</v>
      </c>
      <c r="E64" s="116">
        <v>0</v>
      </c>
    </row>
    <row r="65" spans="1:5" ht="12.75">
      <c r="A65" s="160" t="s">
        <v>159</v>
      </c>
      <c r="B65" s="127" t="s">
        <v>223</v>
      </c>
      <c r="C65" s="113"/>
      <c r="D65" s="116">
        <v>0</v>
      </c>
      <c r="E65" s="116">
        <v>0</v>
      </c>
    </row>
    <row r="66" spans="1:5" ht="12.75">
      <c r="A66" s="160" t="s">
        <v>340</v>
      </c>
      <c r="B66" s="125" t="s">
        <v>279</v>
      </c>
      <c r="C66" s="115"/>
      <c r="D66" s="116">
        <v>0</v>
      </c>
      <c r="E66" s="116">
        <v>0</v>
      </c>
    </row>
    <row r="67" spans="1:5" ht="12.75">
      <c r="A67" s="160" t="s">
        <v>60</v>
      </c>
      <c r="B67" s="127" t="s">
        <v>280</v>
      </c>
      <c r="C67" s="113"/>
      <c r="D67" s="116">
        <v>0</v>
      </c>
      <c r="E67" s="116">
        <v>0</v>
      </c>
    </row>
    <row r="68" spans="1:5" ht="12.75">
      <c r="A68" s="160" t="s">
        <v>61</v>
      </c>
      <c r="B68" s="125" t="s">
        <v>246</v>
      </c>
      <c r="C68" s="113"/>
      <c r="D68" s="116">
        <v>0</v>
      </c>
      <c r="E68" s="116">
        <v>0</v>
      </c>
    </row>
    <row r="69" spans="1:5" ht="12.75">
      <c r="A69" s="160" t="s">
        <v>341</v>
      </c>
      <c r="B69" s="127" t="s">
        <v>281</v>
      </c>
      <c r="C69" s="113"/>
      <c r="D69" s="116">
        <v>0</v>
      </c>
      <c r="E69" s="116">
        <v>0</v>
      </c>
    </row>
    <row r="70" spans="1:5" ht="12.75">
      <c r="A70" s="160" t="s">
        <v>465</v>
      </c>
      <c r="B70" s="125" t="s">
        <v>425</v>
      </c>
      <c r="C70" s="113"/>
      <c r="D70" s="116">
        <v>0</v>
      </c>
      <c r="E70" s="116">
        <v>0</v>
      </c>
    </row>
    <row r="71" spans="1:5" ht="12.75">
      <c r="A71" s="160" t="s">
        <v>466</v>
      </c>
      <c r="B71" s="125" t="s">
        <v>429</v>
      </c>
      <c r="C71" s="113"/>
      <c r="D71" s="116">
        <v>0</v>
      </c>
      <c r="E71" s="116">
        <v>0</v>
      </c>
    </row>
    <row r="72" spans="1:5" ht="22.5">
      <c r="A72" s="160" t="s">
        <v>62</v>
      </c>
      <c r="B72" s="83" t="s">
        <v>385</v>
      </c>
      <c r="C72" s="113"/>
      <c r="D72" s="61">
        <f>SUM(D47:D71)</f>
        <v>0</v>
      </c>
      <c r="E72" s="61">
        <f>SUM(E47:E71)</f>
        <v>0</v>
      </c>
    </row>
    <row r="73" spans="1:5" ht="12.75">
      <c r="A73" s="160"/>
      <c r="B73" s="41" t="s">
        <v>522</v>
      </c>
      <c r="C73" s="45"/>
      <c r="D73" s="46"/>
      <c r="E73" s="46"/>
    </row>
    <row r="74" spans="1:5" ht="12.75">
      <c r="A74" s="160"/>
      <c r="B74" s="41" t="s">
        <v>439</v>
      </c>
      <c r="C74" s="45"/>
      <c r="D74" s="46"/>
      <c r="E74" s="46"/>
    </row>
    <row r="75" spans="1:5" ht="12.75">
      <c r="A75" s="160" t="s">
        <v>467</v>
      </c>
      <c r="B75" s="127" t="s">
        <v>430</v>
      </c>
      <c r="C75" s="113"/>
      <c r="D75" s="116">
        <v>0</v>
      </c>
      <c r="E75" s="116">
        <v>0</v>
      </c>
    </row>
    <row r="76" spans="1:5" ht="12.75">
      <c r="A76" s="160" t="s">
        <v>503</v>
      </c>
      <c r="B76" s="127" t="s">
        <v>502</v>
      </c>
      <c r="C76" s="113"/>
      <c r="D76" s="116">
        <v>0</v>
      </c>
      <c r="E76" s="116">
        <v>0</v>
      </c>
    </row>
    <row r="77" spans="1:5" ht="22.5">
      <c r="A77" s="160" t="s">
        <v>468</v>
      </c>
      <c r="B77" s="132" t="s">
        <v>431</v>
      </c>
      <c r="C77" s="113"/>
      <c r="D77" s="116">
        <v>0</v>
      </c>
      <c r="E77" s="116">
        <v>0</v>
      </c>
    </row>
    <row r="78" spans="1:5" ht="12.75">
      <c r="A78" s="160" t="s">
        <v>469</v>
      </c>
      <c r="B78" s="127" t="s">
        <v>432</v>
      </c>
      <c r="C78" s="113"/>
      <c r="D78" s="116">
        <v>0</v>
      </c>
      <c r="E78" s="116">
        <v>0</v>
      </c>
    </row>
    <row r="79" spans="1:5" ht="12.75">
      <c r="A79" s="160" t="s">
        <v>470</v>
      </c>
      <c r="B79" s="127" t="s">
        <v>433</v>
      </c>
      <c r="C79" s="113"/>
      <c r="D79" s="116">
        <v>0</v>
      </c>
      <c r="E79" s="116">
        <v>0</v>
      </c>
    </row>
    <row r="80" spans="1:5" ht="12.75">
      <c r="A80" s="160" t="s">
        <v>471</v>
      </c>
      <c r="B80" s="127" t="s">
        <v>426</v>
      </c>
      <c r="C80" s="113"/>
      <c r="D80" s="116">
        <v>0</v>
      </c>
      <c r="E80" s="116">
        <v>0</v>
      </c>
    </row>
    <row r="81" spans="1:5" ht="12.75">
      <c r="A81" s="160"/>
      <c r="B81" s="140" t="s">
        <v>434</v>
      </c>
      <c r="C81" s="45"/>
      <c r="D81" s="46"/>
      <c r="E81" s="46"/>
    </row>
    <row r="82" spans="1:5" ht="12.75">
      <c r="A82" s="160" t="s">
        <v>472</v>
      </c>
      <c r="B82" s="125" t="s">
        <v>435</v>
      </c>
      <c r="C82" s="113"/>
      <c r="D82" s="116">
        <v>0</v>
      </c>
      <c r="E82" s="116">
        <v>0</v>
      </c>
    </row>
    <row r="83" spans="1:5" ht="12.75">
      <c r="A83" s="160" t="s">
        <v>342</v>
      </c>
      <c r="B83" s="125" t="s">
        <v>224</v>
      </c>
      <c r="C83" s="113"/>
      <c r="D83" s="116">
        <v>0</v>
      </c>
      <c r="E83" s="116">
        <v>0</v>
      </c>
    </row>
    <row r="84" spans="1:5" ht="12.75">
      <c r="A84" s="160" t="s">
        <v>504</v>
      </c>
      <c r="B84" s="125" t="s">
        <v>502</v>
      </c>
      <c r="C84" s="113"/>
      <c r="D84" s="116">
        <v>0</v>
      </c>
      <c r="E84" s="116">
        <v>0</v>
      </c>
    </row>
    <row r="85" spans="1:5" ht="22.5">
      <c r="A85" s="160" t="s">
        <v>473</v>
      </c>
      <c r="B85" s="132" t="s">
        <v>431</v>
      </c>
      <c r="C85" s="113"/>
      <c r="D85" s="116">
        <v>0</v>
      </c>
      <c r="E85" s="116">
        <v>0</v>
      </c>
    </row>
    <row r="86" spans="1:5" ht="12.75">
      <c r="A86" s="160" t="s">
        <v>107</v>
      </c>
      <c r="B86" s="127" t="s">
        <v>282</v>
      </c>
      <c r="C86" s="113"/>
      <c r="D86" s="116">
        <v>0</v>
      </c>
      <c r="E86" s="116">
        <v>0</v>
      </c>
    </row>
    <row r="87" spans="1:5" ht="12.75">
      <c r="A87" s="160" t="s">
        <v>343</v>
      </c>
      <c r="B87" s="127" t="s">
        <v>225</v>
      </c>
      <c r="C87" s="113"/>
      <c r="D87" s="116">
        <v>0</v>
      </c>
      <c r="E87" s="116">
        <v>0</v>
      </c>
    </row>
    <row r="88" spans="1:5" ht="12.75">
      <c r="A88" s="160" t="s">
        <v>108</v>
      </c>
      <c r="B88" s="127" t="s">
        <v>436</v>
      </c>
      <c r="C88" s="113"/>
      <c r="D88" s="116">
        <v>0</v>
      </c>
      <c r="E88" s="116">
        <v>0</v>
      </c>
    </row>
    <row r="89" spans="1:5" ht="12.75">
      <c r="A89" s="160" t="s">
        <v>63</v>
      </c>
      <c r="B89" s="127" t="s">
        <v>437</v>
      </c>
      <c r="C89" s="113"/>
      <c r="D89" s="116">
        <v>0</v>
      </c>
      <c r="E89" s="116">
        <v>0</v>
      </c>
    </row>
    <row r="90" spans="1:5" ht="12.75">
      <c r="A90" s="160" t="s">
        <v>486</v>
      </c>
      <c r="B90" s="127" t="s">
        <v>425</v>
      </c>
      <c r="C90" s="113"/>
      <c r="D90" s="116">
        <v>0</v>
      </c>
      <c r="E90" s="116">
        <v>0</v>
      </c>
    </row>
    <row r="91" spans="1:5" ht="12.75">
      <c r="A91" s="160" t="s">
        <v>487</v>
      </c>
      <c r="B91" s="127" t="s">
        <v>438</v>
      </c>
      <c r="C91" s="113"/>
      <c r="D91" s="116">
        <v>0</v>
      </c>
      <c r="E91" s="116">
        <v>0</v>
      </c>
    </row>
    <row r="92" spans="1:5" ht="22.5">
      <c r="A92" s="160" t="s">
        <v>64</v>
      </c>
      <c r="B92" s="84" t="s">
        <v>386</v>
      </c>
      <c r="C92" s="113"/>
      <c r="D92" s="61">
        <f>SUM(D75:D91)</f>
        <v>0</v>
      </c>
      <c r="E92" s="61">
        <f>SUM(E75:E91)</f>
        <v>0</v>
      </c>
    </row>
    <row r="93" spans="1:5" ht="22.5">
      <c r="A93" s="160" t="s">
        <v>65</v>
      </c>
      <c r="B93" s="83" t="s">
        <v>226</v>
      </c>
      <c r="C93" s="113"/>
      <c r="D93" s="61">
        <f>+D43+D72+D92</f>
        <v>0</v>
      </c>
      <c r="E93" s="61">
        <f>+E43+E72+E92</f>
        <v>0</v>
      </c>
    </row>
    <row r="94" spans="1:5" ht="12.75">
      <c r="A94" s="160" t="s">
        <v>160</v>
      </c>
      <c r="B94" s="53" t="s">
        <v>227</v>
      </c>
      <c r="C94" s="113"/>
      <c r="D94" s="116">
        <v>0</v>
      </c>
      <c r="E94" s="116">
        <v>0</v>
      </c>
    </row>
    <row r="95" spans="1:5" ht="12.75">
      <c r="A95" s="160" t="s">
        <v>344</v>
      </c>
      <c r="B95" s="84" t="s">
        <v>228</v>
      </c>
      <c r="C95" s="113"/>
      <c r="D95" s="61">
        <f>SUM(D93:D94)</f>
        <v>0</v>
      </c>
      <c r="E95" s="61">
        <f>SUM(E93:E94)</f>
        <v>0</v>
      </c>
    </row>
    <row r="96" spans="1:5" ht="12.75">
      <c r="A96" s="160" t="s">
        <v>66</v>
      </c>
      <c r="B96" s="83" t="s">
        <v>229</v>
      </c>
      <c r="C96" s="113"/>
      <c r="D96" s="116">
        <v>0</v>
      </c>
      <c r="E96" s="116">
        <v>0</v>
      </c>
    </row>
    <row r="97" spans="1:5" ht="12.75">
      <c r="A97" s="160" t="s">
        <v>67</v>
      </c>
      <c r="B97" s="41" t="s">
        <v>230</v>
      </c>
      <c r="C97" s="113"/>
      <c r="D97" s="61">
        <f>SUM(D95:D96)</f>
        <v>0</v>
      </c>
      <c r="E97" s="61">
        <f>SUM(E95:E96)</f>
        <v>0</v>
      </c>
    </row>
    <row r="98" spans="1:5" ht="12.75">
      <c r="A98" s="160"/>
      <c r="B98" s="19"/>
      <c r="C98" s="37"/>
      <c r="D98" s="16"/>
      <c r="E98" s="16"/>
    </row>
    <row r="99" spans="1:5" ht="12.75">
      <c r="A99" s="160"/>
      <c r="B99" s="18"/>
      <c r="C99" s="22"/>
      <c r="D99" s="16"/>
      <c r="E99" s="16"/>
    </row>
    <row r="100" spans="1:5" ht="12.75">
      <c r="A100" s="160"/>
      <c r="B100" s="24"/>
      <c r="C100" s="22"/>
      <c r="D100" s="16"/>
      <c r="E100" s="16"/>
    </row>
    <row r="101" spans="1:5" ht="12.75">
      <c r="A101" s="160"/>
      <c r="B101" s="18"/>
      <c r="C101" s="22"/>
      <c r="D101" s="16"/>
      <c r="E101" s="16"/>
    </row>
    <row r="102" spans="1:5" ht="12.75">
      <c r="A102" s="160"/>
      <c r="B102" s="18"/>
      <c r="C102" s="22"/>
      <c r="D102" s="16"/>
      <c r="E102" s="16"/>
    </row>
    <row r="103" spans="1:5" ht="12.75">
      <c r="A103" s="160"/>
      <c r="B103" s="18"/>
      <c r="C103" s="22"/>
      <c r="D103" s="16"/>
      <c r="E103" s="16"/>
    </row>
    <row r="104" spans="1:5" ht="12.75">
      <c r="A104" s="160"/>
      <c r="B104" s="18"/>
      <c r="C104" s="22"/>
      <c r="D104" s="16"/>
      <c r="E104" s="16"/>
    </row>
    <row r="105" spans="1:5" ht="12.75">
      <c r="A105" s="160"/>
      <c r="B105" s="18"/>
      <c r="C105" s="22"/>
      <c r="D105" s="16"/>
      <c r="E105" s="16"/>
    </row>
    <row r="106" spans="1:5" ht="12.75">
      <c r="A106" s="160"/>
      <c r="B106" s="18"/>
      <c r="C106" s="22"/>
      <c r="D106" s="16"/>
      <c r="E106" s="16"/>
    </row>
    <row r="107" spans="1:5" ht="12.75">
      <c r="A107" s="160"/>
      <c r="B107" s="18"/>
      <c r="C107" s="22"/>
      <c r="D107" s="16"/>
      <c r="E107" s="16"/>
    </row>
    <row r="108" ht="12.75">
      <c r="B108" s="18"/>
    </row>
  </sheetData>
  <sheetProtection password="FDAC" sheet="1"/>
  <protectedRanges>
    <protectedRange sqref="C10:E10 C12:E16 C29:E35 C36:C37 C43 C47:E58 C60:E71 C72 C75:E80 C82:E91 C92:C93 C94:E94 C95 C96:E96 C97 C38:E42 C18:E26" name="Rango1"/>
  </protectedRanges>
  <mergeCells count="5">
    <mergeCell ref="B1:E1"/>
    <mergeCell ref="B2:E2"/>
    <mergeCell ref="B3:E3"/>
    <mergeCell ref="B4:E4"/>
    <mergeCell ref="B5:E5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3" r:id="rId2"/>
  <rowBreaks count="1" manualBreakCount="1">
    <brk id="44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0"/>
  <sheetViews>
    <sheetView showGridLines="0" zoomScalePageLayoutView="0" workbookViewId="0" topLeftCell="A1">
      <selection activeCell="C19" sqref="C19"/>
    </sheetView>
  </sheetViews>
  <sheetFormatPr defaultColWidth="11.421875" defaultRowHeight="12.75"/>
  <cols>
    <col min="1" max="1" width="1.28515625" style="167" customWidth="1"/>
    <col min="2" max="2" width="2.421875" style="0" bestFit="1" customWidth="1"/>
    <col min="3" max="3" width="47.7109375" style="0" customWidth="1"/>
    <col min="4" max="9" width="10.7109375" style="0" customWidth="1"/>
    <col min="10" max="16" width="11.421875" style="0" customWidth="1"/>
    <col min="17" max="17" width="15.7109375" style="0" customWidth="1"/>
    <col min="18" max="18" width="11.421875" style="3" customWidth="1"/>
    <col min="19" max="19" width="11.421875" style="0" customWidth="1"/>
  </cols>
  <sheetData>
    <row r="1" spans="2:19" ht="12.75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2:19" ht="12.75">
      <c r="B2" s="179" t="s">
        <v>217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2:19" ht="12.75">
      <c r="B3" s="179" t="str">
        <f>CONCATENATE("Por los años terminados el 31 de Diciembre de ",'Inf General'!B5," y ",'Inf General'!B5-1)</f>
        <v>Por los años terminados el 31 de Diciembre de 2012 y 2011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2:19" ht="12.75">
      <c r="B4" s="179" t="str">
        <f>+'Situación Financiera'!B4</f>
        <v>(En miles de nuevos soles)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2:19" ht="12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88"/>
    </row>
    <row r="6" spans="1:47" s="97" customFormat="1" ht="12.75" customHeight="1">
      <c r="A6" s="194" t="s">
        <v>8</v>
      </c>
      <c r="B6" s="195"/>
      <c r="C6" s="196"/>
      <c r="D6" s="199" t="str">
        <f>'Situación Financiera'!G38</f>
        <v>Capital Emitido</v>
      </c>
      <c r="E6" s="190" t="str">
        <f>'Situación Financiera'!G39</f>
        <v>Primas de Emisión</v>
      </c>
      <c r="F6" s="190" t="str">
        <f>+'Situación Financiera'!G40</f>
        <v>Acciones de Inversión</v>
      </c>
      <c r="G6" s="190" t="s">
        <v>187</v>
      </c>
      <c r="H6" s="190" t="s">
        <v>240</v>
      </c>
      <c r="I6" s="182" t="str">
        <f>'Situación Financiera'!G43</f>
        <v>Resultados Acumulados</v>
      </c>
      <c r="J6" s="188" t="s">
        <v>239</v>
      </c>
      <c r="K6" s="188"/>
      <c r="L6" s="188"/>
      <c r="M6" s="188"/>
      <c r="N6" s="188"/>
      <c r="O6" s="188"/>
      <c r="P6" s="188"/>
      <c r="Q6" s="188"/>
      <c r="R6" s="189"/>
      <c r="S6" s="192" t="s">
        <v>232</v>
      </c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</row>
    <row r="7" spans="1:47" s="97" customFormat="1" ht="67.5">
      <c r="A7" s="194"/>
      <c r="B7" s="197"/>
      <c r="C7" s="198"/>
      <c r="D7" s="200"/>
      <c r="E7" s="191"/>
      <c r="F7" s="191"/>
      <c r="G7" s="191"/>
      <c r="H7" s="191"/>
      <c r="I7" s="183"/>
      <c r="J7" s="135" t="s">
        <v>480</v>
      </c>
      <c r="K7" s="135" t="s">
        <v>481</v>
      </c>
      <c r="L7" s="135" t="s">
        <v>482</v>
      </c>
      <c r="M7" s="130" t="s">
        <v>218</v>
      </c>
      <c r="N7" s="135" t="s">
        <v>483</v>
      </c>
      <c r="O7" s="130" t="s">
        <v>211</v>
      </c>
      <c r="P7" s="135" t="s">
        <v>484</v>
      </c>
      <c r="Q7" s="135" t="s">
        <v>413</v>
      </c>
      <c r="R7" s="131" t="s">
        <v>212</v>
      </c>
      <c r="S7" s="193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</row>
    <row r="8" spans="1:47" ht="12.75">
      <c r="A8" s="160" t="s">
        <v>68</v>
      </c>
      <c r="B8" s="201" t="str">
        <f>CONCATENATE("Saldos al 1ero. de enero de ",'Inf General'!B5-1)</f>
        <v>Saldos al 1ero. de enero de 2011</v>
      </c>
      <c r="C8" s="202"/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71">
        <f>SUM(J8:Q8)</f>
        <v>0</v>
      </c>
      <c r="S8" s="71">
        <f>+D8+E8+F8+G8+H8+I8+R8</f>
        <v>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160" t="s">
        <v>352</v>
      </c>
      <c r="B9" s="145" t="s">
        <v>77</v>
      </c>
      <c r="C9" s="146" t="s">
        <v>206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71">
        <f>SUM(J9:Q9)</f>
        <v>0</v>
      </c>
      <c r="S9" s="71">
        <f>+D9+E9+F9+G9+H9+I9+R9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160" t="s">
        <v>353</v>
      </c>
      <c r="B10" s="145" t="s">
        <v>78</v>
      </c>
      <c r="C10" s="146" t="s">
        <v>207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71">
        <f>SUM(J10:Q10)</f>
        <v>0</v>
      </c>
      <c r="S10" s="71">
        <f>+D10+E10+F10+G10+H10+I10+R10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3" customFormat="1" ht="12.75">
      <c r="A11" s="160" t="s">
        <v>354</v>
      </c>
      <c r="B11" s="147" t="s">
        <v>79</v>
      </c>
      <c r="C11" s="148" t="s">
        <v>208</v>
      </c>
      <c r="D11" s="71">
        <f>D10+D9+D8</f>
        <v>0</v>
      </c>
      <c r="E11" s="71">
        <f aca="true" t="shared" si="0" ref="E11:R11">SUM(E8:E10)</f>
        <v>0</v>
      </c>
      <c r="F11" s="71">
        <f t="shared" si="0"/>
        <v>0</v>
      </c>
      <c r="G11" s="71">
        <f t="shared" si="0"/>
        <v>0</v>
      </c>
      <c r="H11" s="71">
        <f>SUM(H8:H10)</f>
        <v>0</v>
      </c>
      <c r="I11" s="71">
        <f>SUM(I8:I10)</f>
        <v>0</v>
      </c>
      <c r="J11" s="71">
        <f t="shared" si="0"/>
        <v>0</v>
      </c>
      <c r="K11" s="71">
        <f>SUM(K8:K10)</f>
        <v>0</v>
      </c>
      <c r="L11" s="71">
        <f t="shared" si="0"/>
        <v>0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>SUM(P8:P10)</f>
        <v>0</v>
      </c>
      <c r="Q11" s="71">
        <f>SUM(Q8:Q10)</f>
        <v>0</v>
      </c>
      <c r="R11" s="71">
        <f t="shared" si="0"/>
        <v>0</v>
      </c>
      <c r="S11" s="71">
        <f>+D11+E11+F11+G11+H11+I11+R11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12.75">
      <c r="A12" s="160"/>
      <c r="B12" s="149" t="s">
        <v>80</v>
      </c>
      <c r="C12" s="150" t="s">
        <v>209</v>
      </c>
      <c r="D12" s="9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90"/>
      <c r="S12" s="9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160"/>
      <c r="B13" s="145" t="s">
        <v>81</v>
      </c>
      <c r="C13" s="146" t="s">
        <v>288</v>
      </c>
      <c r="D13" s="92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90"/>
      <c r="S13" s="9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160" t="s">
        <v>355</v>
      </c>
      <c r="B14" s="145" t="s">
        <v>82</v>
      </c>
      <c r="C14" s="146" t="s">
        <v>233</v>
      </c>
      <c r="D14" s="92"/>
      <c r="E14" s="78"/>
      <c r="F14" s="78"/>
      <c r="G14" s="78"/>
      <c r="H14" s="78"/>
      <c r="I14" s="118">
        <v>0</v>
      </c>
      <c r="J14" s="78"/>
      <c r="K14" s="78"/>
      <c r="L14" s="78"/>
      <c r="M14" s="78"/>
      <c r="N14" s="78"/>
      <c r="O14" s="78"/>
      <c r="P14" s="78"/>
      <c r="Q14" s="78"/>
      <c r="R14" s="90"/>
      <c r="S14" s="71">
        <f aca="true" t="shared" si="1" ref="S14:S30">+D14+E14+F14+G14+H14+I14+R14</f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160" t="s">
        <v>356</v>
      </c>
      <c r="B15" s="145" t="s">
        <v>110</v>
      </c>
      <c r="C15" s="146" t="s">
        <v>234</v>
      </c>
      <c r="D15" s="92"/>
      <c r="E15" s="78"/>
      <c r="F15" s="78"/>
      <c r="G15" s="78"/>
      <c r="H15" s="78"/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71">
        <f>SUM(J15:Q15)</f>
        <v>0</v>
      </c>
      <c r="S15" s="71">
        <f t="shared" si="1"/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160" t="s">
        <v>357</v>
      </c>
      <c r="B16" s="147" t="s">
        <v>111</v>
      </c>
      <c r="C16" s="148" t="s">
        <v>241</v>
      </c>
      <c r="D16" s="95"/>
      <c r="E16" s="90"/>
      <c r="F16" s="90"/>
      <c r="G16" s="90"/>
      <c r="H16" s="90"/>
      <c r="I16" s="71">
        <f aca="true" t="shared" si="2" ref="I16:O16">SUM(I14:I15)</f>
        <v>0</v>
      </c>
      <c r="J16" s="71">
        <f t="shared" si="2"/>
        <v>0</v>
      </c>
      <c r="K16" s="71">
        <f>SUM(K14:K15)</f>
        <v>0</v>
      </c>
      <c r="L16" s="71">
        <f t="shared" si="2"/>
        <v>0</v>
      </c>
      <c r="M16" s="71">
        <f t="shared" si="2"/>
        <v>0</v>
      </c>
      <c r="N16" s="71">
        <f t="shared" si="2"/>
        <v>0</v>
      </c>
      <c r="O16" s="71">
        <f t="shared" si="2"/>
        <v>0</v>
      </c>
      <c r="P16" s="71">
        <f>SUM(P14:P15)</f>
        <v>0</v>
      </c>
      <c r="Q16" s="71">
        <f>SUM(Q14:Q15)</f>
        <v>0</v>
      </c>
      <c r="R16" s="71">
        <f>SUM(J16:Q16)</f>
        <v>0</v>
      </c>
      <c r="S16" s="71">
        <f t="shared" si="1"/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160" t="s">
        <v>69</v>
      </c>
      <c r="B17" s="145" t="s">
        <v>112</v>
      </c>
      <c r="C17" s="151" t="s">
        <v>210</v>
      </c>
      <c r="D17" s="92"/>
      <c r="E17" s="78"/>
      <c r="F17" s="78"/>
      <c r="G17" s="78"/>
      <c r="H17" s="118">
        <v>0</v>
      </c>
      <c r="I17" s="118">
        <v>0</v>
      </c>
      <c r="J17" s="78"/>
      <c r="K17" s="78"/>
      <c r="L17" s="78"/>
      <c r="M17" s="78"/>
      <c r="N17" s="78"/>
      <c r="O17" s="78"/>
      <c r="P17" s="78"/>
      <c r="Q17" s="78"/>
      <c r="R17" s="90"/>
      <c r="S17" s="71">
        <f t="shared" si="1"/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160" t="s">
        <v>70</v>
      </c>
      <c r="B18" s="145" t="s">
        <v>113</v>
      </c>
      <c r="C18" s="151" t="s">
        <v>489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78"/>
      <c r="K18" s="78"/>
      <c r="L18" s="78"/>
      <c r="M18" s="78"/>
      <c r="N18" s="78"/>
      <c r="O18" s="78"/>
      <c r="P18" s="78"/>
      <c r="Q18" s="78"/>
      <c r="R18" s="90"/>
      <c r="S18" s="71">
        <f t="shared" si="1"/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160" t="s">
        <v>358</v>
      </c>
      <c r="B19" s="145" t="s">
        <v>114</v>
      </c>
      <c r="C19" s="151" t="s">
        <v>235</v>
      </c>
      <c r="D19" s="92"/>
      <c r="E19" s="118">
        <v>0</v>
      </c>
      <c r="F19" s="118">
        <v>0</v>
      </c>
      <c r="G19" s="118">
        <v>0</v>
      </c>
      <c r="H19" s="78"/>
      <c r="I19" s="118">
        <v>0</v>
      </c>
      <c r="J19" s="78"/>
      <c r="K19" s="78"/>
      <c r="L19" s="78"/>
      <c r="M19" s="78"/>
      <c r="N19" s="78"/>
      <c r="O19" s="78"/>
      <c r="P19" s="78"/>
      <c r="Q19" s="78"/>
      <c r="R19" s="90"/>
      <c r="S19" s="71">
        <f t="shared" si="1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2.5">
      <c r="A20" s="160" t="s">
        <v>359</v>
      </c>
      <c r="B20" s="145" t="s">
        <v>115</v>
      </c>
      <c r="C20" s="151" t="s">
        <v>236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78"/>
      <c r="K20" s="78"/>
      <c r="L20" s="78"/>
      <c r="M20" s="78"/>
      <c r="N20" s="78"/>
      <c r="O20" s="78"/>
      <c r="P20" s="78"/>
      <c r="Q20" s="78"/>
      <c r="R20" s="90"/>
      <c r="S20" s="71">
        <f t="shared" si="1"/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22.5">
      <c r="A21" s="160" t="s">
        <v>360</v>
      </c>
      <c r="B21" s="145" t="s">
        <v>116</v>
      </c>
      <c r="C21" s="151" t="s">
        <v>237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78"/>
      <c r="K21" s="78"/>
      <c r="L21" s="78"/>
      <c r="M21" s="78"/>
      <c r="N21" s="78"/>
      <c r="O21" s="78"/>
      <c r="P21" s="78"/>
      <c r="Q21" s="78"/>
      <c r="R21" s="90"/>
      <c r="S21" s="71">
        <f t="shared" si="1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2.5">
      <c r="A22" s="160" t="s">
        <v>361</v>
      </c>
      <c r="B22" s="145" t="s">
        <v>117</v>
      </c>
      <c r="C22" s="151" t="s">
        <v>524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78"/>
      <c r="K22" s="78"/>
      <c r="L22" s="78"/>
      <c r="M22" s="78"/>
      <c r="N22" s="78"/>
      <c r="O22" s="78"/>
      <c r="P22" s="78"/>
      <c r="Q22" s="78"/>
      <c r="R22" s="90"/>
      <c r="S22" s="71">
        <f t="shared" si="1"/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22.5">
      <c r="A23" s="160" t="s">
        <v>109</v>
      </c>
      <c r="B23" s="145" t="s">
        <v>150</v>
      </c>
      <c r="C23" s="151" t="s">
        <v>525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78"/>
      <c r="K23" s="78"/>
      <c r="L23" s="78"/>
      <c r="M23" s="78"/>
      <c r="N23" s="78"/>
      <c r="O23" s="78"/>
      <c r="P23" s="78"/>
      <c r="Q23" s="78"/>
      <c r="R23" s="90"/>
      <c r="S23" s="71">
        <f t="shared" si="1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19" ht="22.5">
      <c r="A24" s="160" t="s">
        <v>71</v>
      </c>
      <c r="B24" s="145" t="s">
        <v>242</v>
      </c>
      <c r="C24" s="151" t="s">
        <v>476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78"/>
      <c r="K24" s="78"/>
      <c r="L24" s="78"/>
      <c r="M24" s="78"/>
      <c r="N24" s="78"/>
      <c r="O24" s="78"/>
      <c r="P24" s="78"/>
      <c r="Q24" s="78"/>
      <c r="R24" s="90"/>
      <c r="S24" s="71">
        <f t="shared" si="1"/>
        <v>0</v>
      </c>
    </row>
    <row r="25" spans="1:19" ht="12.75">
      <c r="A25" s="160" t="s">
        <v>362</v>
      </c>
      <c r="B25" s="184" t="s">
        <v>477</v>
      </c>
      <c r="C25" s="185"/>
      <c r="D25" s="71">
        <f aca="true" t="shared" si="3" ref="D25:O25">SUM(D16:D24)</f>
        <v>0</v>
      </c>
      <c r="E25" s="71">
        <f t="shared" si="3"/>
        <v>0</v>
      </c>
      <c r="F25" s="71">
        <f t="shared" si="3"/>
        <v>0</v>
      </c>
      <c r="G25" s="71">
        <f t="shared" si="3"/>
        <v>0</v>
      </c>
      <c r="H25" s="71">
        <f t="shared" si="3"/>
        <v>0</v>
      </c>
      <c r="I25" s="71">
        <f t="shared" si="3"/>
        <v>0</v>
      </c>
      <c r="J25" s="71">
        <f t="shared" si="3"/>
        <v>0</v>
      </c>
      <c r="K25" s="71">
        <f>SUM(K16:K24)</f>
        <v>0</v>
      </c>
      <c r="L25" s="71">
        <f t="shared" si="3"/>
        <v>0</v>
      </c>
      <c r="M25" s="71">
        <f t="shared" si="3"/>
        <v>0</v>
      </c>
      <c r="N25" s="71">
        <f t="shared" si="3"/>
        <v>0</v>
      </c>
      <c r="O25" s="71">
        <f t="shared" si="3"/>
        <v>0</v>
      </c>
      <c r="P25" s="71">
        <f>SUM(P16:P24)</f>
        <v>0</v>
      </c>
      <c r="Q25" s="71">
        <f>SUM(Q16:Q24)</f>
        <v>0</v>
      </c>
      <c r="R25" s="71">
        <f>SUM(J25:Q25)</f>
        <v>0</v>
      </c>
      <c r="S25" s="71">
        <f t="shared" si="1"/>
        <v>0</v>
      </c>
    </row>
    <row r="26" spans="1:19" s="3" customFormat="1" ht="12.75">
      <c r="A26" s="160" t="s">
        <v>72</v>
      </c>
      <c r="B26" s="180" t="str">
        <f>CONCATENATE("Saldos al 31 de diciembre de ",'Inf General'!B5-1)</f>
        <v>Saldos al 31 de diciembre de 2011</v>
      </c>
      <c r="C26" s="181"/>
      <c r="D26" s="71">
        <f aca="true" t="shared" si="4" ref="D26:R26">+D11+D25</f>
        <v>0</v>
      </c>
      <c r="E26" s="71">
        <f t="shared" si="4"/>
        <v>0</v>
      </c>
      <c r="F26" s="71">
        <f t="shared" si="4"/>
        <v>0</v>
      </c>
      <c r="G26" s="71">
        <f t="shared" si="4"/>
        <v>0</v>
      </c>
      <c r="H26" s="71">
        <f t="shared" si="4"/>
        <v>0</v>
      </c>
      <c r="I26" s="71">
        <f t="shared" si="4"/>
        <v>0</v>
      </c>
      <c r="J26" s="71">
        <f t="shared" si="4"/>
        <v>0</v>
      </c>
      <c r="K26" s="71">
        <f t="shared" si="4"/>
        <v>0</v>
      </c>
      <c r="L26" s="71">
        <f t="shared" si="4"/>
        <v>0</v>
      </c>
      <c r="M26" s="71">
        <f t="shared" si="4"/>
        <v>0</v>
      </c>
      <c r="N26" s="71">
        <f t="shared" si="4"/>
        <v>0</v>
      </c>
      <c r="O26" s="71">
        <f t="shared" si="4"/>
        <v>0</v>
      </c>
      <c r="P26" s="71">
        <f t="shared" si="4"/>
        <v>0</v>
      </c>
      <c r="Q26" s="71">
        <f t="shared" si="4"/>
        <v>0</v>
      </c>
      <c r="R26" s="71">
        <f t="shared" si="4"/>
        <v>0</v>
      </c>
      <c r="S26" s="71">
        <f t="shared" si="1"/>
        <v>0</v>
      </c>
    </row>
    <row r="27" spans="1:19" ht="12.75">
      <c r="A27" s="160" t="s">
        <v>73</v>
      </c>
      <c r="B27" s="186" t="str">
        <f>CONCATENATE("Saldos al 1ero. de enero de ",'Inf General'!B5)</f>
        <v>Saldos al 1ero. de enero de 2012</v>
      </c>
      <c r="C27" s="187"/>
      <c r="D27" s="71">
        <f aca="true" t="shared" si="5" ref="D27:R27">+D26</f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  <c r="H27" s="71">
        <f t="shared" si="5"/>
        <v>0</v>
      </c>
      <c r="I27" s="71">
        <f t="shared" si="5"/>
        <v>0</v>
      </c>
      <c r="J27" s="71">
        <f t="shared" si="5"/>
        <v>0</v>
      </c>
      <c r="K27" s="71">
        <f>+K26</f>
        <v>0</v>
      </c>
      <c r="L27" s="71">
        <f t="shared" si="5"/>
        <v>0</v>
      </c>
      <c r="M27" s="71">
        <f t="shared" si="5"/>
        <v>0</v>
      </c>
      <c r="N27" s="71">
        <f t="shared" si="5"/>
        <v>0</v>
      </c>
      <c r="O27" s="71">
        <f t="shared" si="5"/>
        <v>0</v>
      </c>
      <c r="P27" s="71">
        <f>+P26</f>
        <v>0</v>
      </c>
      <c r="Q27" s="71">
        <f>+Q26</f>
        <v>0</v>
      </c>
      <c r="R27" s="71">
        <f t="shared" si="5"/>
        <v>0</v>
      </c>
      <c r="S27" s="71">
        <f t="shared" si="1"/>
        <v>0</v>
      </c>
    </row>
    <row r="28" spans="1:47" ht="12.75">
      <c r="A28" s="160" t="s">
        <v>363</v>
      </c>
      <c r="B28" s="145" t="s">
        <v>77</v>
      </c>
      <c r="C28" s="146" t="s">
        <v>206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71">
        <f>SUM(J28:Q28)</f>
        <v>0</v>
      </c>
      <c r="S28" s="71">
        <f t="shared" si="1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160" t="s">
        <v>364</v>
      </c>
      <c r="B29" s="145" t="s">
        <v>78</v>
      </c>
      <c r="C29" s="146" t="s">
        <v>207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71">
        <f>SUM(J29:Q29)</f>
        <v>0</v>
      </c>
      <c r="S29" s="71">
        <f t="shared" si="1"/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3" customFormat="1" ht="12.75">
      <c r="A30" s="160" t="s">
        <v>365</v>
      </c>
      <c r="B30" s="147" t="s">
        <v>79</v>
      </c>
      <c r="C30" s="148" t="s">
        <v>208</v>
      </c>
      <c r="D30" s="71">
        <f>D29+D28+D27</f>
        <v>0</v>
      </c>
      <c r="E30" s="71">
        <f>SUM(E27:E29)</f>
        <v>0</v>
      </c>
      <c r="F30" s="71">
        <f>SUM(F27:F29)</f>
        <v>0</v>
      </c>
      <c r="G30" s="71">
        <f>SUM(G27:G29)</f>
        <v>0</v>
      </c>
      <c r="H30" s="71">
        <f>SUM(H27:H29)</f>
        <v>0</v>
      </c>
      <c r="I30" s="71">
        <f>SUM(I27:I29)</f>
        <v>0</v>
      </c>
      <c r="J30" s="71">
        <f aca="true" t="shared" si="6" ref="J30:R30">SUM(J27:J29)</f>
        <v>0</v>
      </c>
      <c r="K30" s="71">
        <f>SUM(K27:K29)</f>
        <v>0</v>
      </c>
      <c r="L30" s="71">
        <f t="shared" si="6"/>
        <v>0</v>
      </c>
      <c r="M30" s="71">
        <f t="shared" si="6"/>
        <v>0</v>
      </c>
      <c r="N30" s="71">
        <f t="shared" si="6"/>
        <v>0</v>
      </c>
      <c r="O30" s="71">
        <f t="shared" si="6"/>
        <v>0</v>
      </c>
      <c r="P30" s="71">
        <f>SUM(P27:P29)</f>
        <v>0</v>
      </c>
      <c r="Q30" s="71">
        <f>SUM(Q27:Q29)</f>
        <v>0</v>
      </c>
      <c r="R30" s="71">
        <f t="shared" si="6"/>
        <v>0</v>
      </c>
      <c r="S30" s="71">
        <f t="shared" si="1"/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12.75">
      <c r="A31" s="160"/>
      <c r="B31" s="149" t="s">
        <v>80</v>
      </c>
      <c r="C31" s="150" t="s">
        <v>209</v>
      </c>
      <c r="D31" s="92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90"/>
      <c r="S31" s="9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160"/>
      <c r="B32" s="145" t="s">
        <v>81</v>
      </c>
      <c r="C32" s="146" t="s">
        <v>288</v>
      </c>
      <c r="D32" s="92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90"/>
      <c r="S32" s="9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160" t="s">
        <v>366</v>
      </c>
      <c r="B33" s="145" t="s">
        <v>82</v>
      </c>
      <c r="C33" s="146" t="s">
        <v>233</v>
      </c>
      <c r="D33" s="92"/>
      <c r="E33" s="78"/>
      <c r="F33" s="78"/>
      <c r="G33" s="78"/>
      <c r="H33" s="78"/>
      <c r="I33" s="118">
        <v>0</v>
      </c>
      <c r="J33" s="78"/>
      <c r="K33" s="78"/>
      <c r="L33" s="78"/>
      <c r="M33" s="78"/>
      <c r="N33" s="78"/>
      <c r="O33" s="78"/>
      <c r="P33" s="78"/>
      <c r="Q33" s="78"/>
      <c r="R33" s="90"/>
      <c r="S33" s="71">
        <f aca="true" t="shared" si="7" ref="S33:S45">+D33+E33+F33+G33+H33+I33+R33</f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160" t="s">
        <v>367</v>
      </c>
      <c r="B34" s="145" t="s">
        <v>110</v>
      </c>
      <c r="C34" s="146" t="s">
        <v>234</v>
      </c>
      <c r="D34" s="92"/>
      <c r="E34" s="78"/>
      <c r="F34" s="78"/>
      <c r="G34" s="78"/>
      <c r="H34" s="78"/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71">
        <f>SUM(J34:Q34)</f>
        <v>0</v>
      </c>
      <c r="S34" s="71">
        <f t="shared" si="7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160" t="s">
        <v>368</v>
      </c>
      <c r="B35" s="147" t="s">
        <v>111</v>
      </c>
      <c r="C35" s="148" t="s">
        <v>241</v>
      </c>
      <c r="D35" s="95"/>
      <c r="E35" s="90"/>
      <c r="F35" s="90"/>
      <c r="G35" s="90"/>
      <c r="H35" s="90"/>
      <c r="I35" s="71">
        <f aca="true" t="shared" si="8" ref="I35:O35">SUM(I33:I34)</f>
        <v>0</v>
      </c>
      <c r="J35" s="71">
        <f t="shared" si="8"/>
        <v>0</v>
      </c>
      <c r="K35" s="71">
        <f>SUM(K33:K34)</f>
        <v>0</v>
      </c>
      <c r="L35" s="71">
        <f t="shared" si="8"/>
        <v>0</v>
      </c>
      <c r="M35" s="71">
        <f t="shared" si="8"/>
        <v>0</v>
      </c>
      <c r="N35" s="71">
        <f t="shared" si="8"/>
        <v>0</v>
      </c>
      <c r="O35" s="71">
        <f t="shared" si="8"/>
        <v>0</v>
      </c>
      <c r="P35" s="71">
        <f>SUM(P33:P34)</f>
        <v>0</v>
      </c>
      <c r="Q35" s="71">
        <f>SUM(Q33:Q34)</f>
        <v>0</v>
      </c>
      <c r="R35" s="71">
        <f>SUM(J35:Q35)</f>
        <v>0</v>
      </c>
      <c r="S35" s="71">
        <f t="shared" si="7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160" t="s">
        <v>374</v>
      </c>
      <c r="B36" s="145" t="s">
        <v>112</v>
      </c>
      <c r="C36" s="151" t="s">
        <v>210</v>
      </c>
      <c r="D36" s="92"/>
      <c r="E36" s="78"/>
      <c r="F36" s="78"/>
      <c r="G36" s="78"/>
      <c r="H36" s="118">
        <v>0</v>
      </c>
      <c r="I36" s="118">
        <v>0</v>
      </c>
      <c r="J36" s="78"/>
      <c r="K36" s="78"/>
      <c r="L36" s="78"/>
      <c r="M36" s="78"/>
      <c r="N36" s="78"/>
      <c r="O36" s="78"/>
      <c r="P36" s="78"/>
      <c r="Q36" s="78"/>
      <c r="R36" s="90"/>
      <c r="S36" s="71">
        <f t="shared" si="7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160" t="s">
        <v>375</v>
      </c>
      <c r="B37" s="145" t="s">
        <v>113</v>
      </c>
      <c r="C37" s="151" t="s">
        <v>489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78"/>
      <c r="K37" s="78"/>
      <c r="L37" s="78"/>
      <c r="M37" s="78"/>
      <c r="N37" s="78"/>
      <c r="O37" s="78"/>
      <c r="P37" s="78"/>
      <c r="Q37" s="78"/>
      <c r="R37" s="90"/>
      <c r="S37" s="71">
        <f t="shared" si="7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160" t="s">
        <v>369</v>
      </c>
      <c r="B38" s="145" t="s">
        <v>114</v>
      </c>
      <c r="C38" s="151" t="s">
        <v>235</v>
      </c>
      <c r="D38" s="92"/>
      <c r="E38" s="124">
        <v>0</v>
      </c>
      <c r="F38" s="124">
        <v>0</v>
      </c>
      <c r="G38" s="124">
        <v>0</v>
      </c>
      <c r="H38" s="78"/>
      <c r="I38" s="118">
        <v>0</v>
      </c>
      <c r="J38" s="78"/>
      <c r="K38" s="78"/>
      <c r="L38" s="78"/>
      <c r="M38" s="78"/>
      <c r="N38" s="78"/>
      <c r="O38" s="78"/>
      <c r="P38" s="78"/>
      <c r="Q38" s="78"/>
      <c r="R38" s="90"/>
      <c r="S38" s="71">
        <f t="shared" si="7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22.5">
      <c r="A39" s="160" t="s">
        <v>370</v>
      </c>
      <c r="B39" s="145" t="s">
        <v>115</v>
      </c>
      <c r="C39" s="151" t="s">
        <v>236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78"/>
      <c r="K39" s="78"/>
      <c r="L39" s="78"/>
      <c r="M39" s="78"/>
      <c r="N39" s="78"/>
      <c r="O39" s="78"/>
      <c r="P39" s="78"/>
      <c r="Q39" s="78"/>
      <c r="R39" s="90"/>
      <c r="S39" s="71">
        <f t="shared" si="7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22.5">
      <c r="A40" s="160" t="s">
        <v>371</v>
      </c>
      <c r="B40" s="145" t="s">
        <v>116</v>
      </c>
      <c r="C40" s="151" t="s">
        <v>237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78"/>
      <c r="K40" s="78"/>
      <c r="L40" s="78"/>
      <c r="M40" s="78"/>
      <c r="N40" s="78"/>
      <c r="O40" s="78"/>
      <c r="P40" s="78"/>
      <c r="Q40" s="78"/>
      <c r="R40" s="90"/>
      <c r="S40" s="71">
        <f t="shared" si="7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22.5">
      <c r="A41" s="160" t="s">
        <v>372</v>
      </c>
      <c r="B41" s="145" t="s">
        <v>117</v>
      </c>
      <c r="C41" s="151" t="s">
        <v>524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78"/>
      <c r="K41" s="78"/>
      <c r="L41" s="78"/>
      <c r="M41" s="78"/>
      <c r="N41" s="78"/>
      <c r="O41" s="78"/>
      <c r="P41" s="78"/>
      <c r="Q41" s="78"/>
      <c r="R41" s="90"/>
      <c r="S41" s="71">
        <f t="shared" si="7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22.5">
      <c r="A42" s="160" t="s">
        <v>376</v>
      </c>
      <c r="B42" s="145" t="s">
        <v>150</v>
      </c>
      <c r="C42" s="151" t="s">
        <v>525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78"/>
      <c r="K42" s="78"/>
      <c r="L42" s="78"/>
      <c r="M42" s="78"/>
      <c r="N42" s="78"/>
      <c r="O42" s="78"/>
      <c r="P42" s="78"/>
      <c r="Q42" s="78"/>
      <c r="R42" s="90"/>
      <c r="S42" s="71">
        <f t="shared" si="7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19" ht="22.5">
      <c r="A43" s="160" t="s">
        <v>377</v>
      </c>
      <c r="B43" s="145" t="s">
        <v>242</v>
      </c>
      <c r="C43" s="151" t="s">
        <v>476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78"/>
      <c r="K43" s="78"/>
      <c r="L43" s="78"/>
      <c r="M43" s="78"/>
      <c r="N43" s="78"/>
      <c r="O43" s="78"/>
      <c r="P43" s="78"/>
      <c r="Q43" s="78"/>
      <c r="R43" s="90"/>
      <c r="S43" s="71">
        <f t="shared" si="7"/>
        <v>0</v>
      </c>
    </row>
    <row r="44" spans="1:19" ht="12.75">
      <c r="A44" s="160" t="s">
        <v>373</v>
      </c>
      <c r="B44" s="184" t="s">
        <v>477</v>
      </c>
      <c r="C44" s="185"/>
      <c r="D44" s="71">
        <f aca="true" t="shared" si="9" ref="D44:R44">SUM(D35:D43)</f>
        <v>0</v>
      </c>
      <c r="E44" s="71">
        <f t="shared" si="9"/>
        <v>0</v>
      </c>
      <c r="F44" s="71">
        <f t="shared" si="9"/>
        <v>0</v>
      </c>
      <c r="G44" s="71">
        <f t="shared" si="9"/>
        <v>0</v>
      </c>
      <c r="H44" s="71">
        <f t="shared" si="9"/>
        <v>0</v>
      </c>
      <c r="I44" s="71">
        <f t="shared" si="9"/>
        <v>0</v>
      </c>
      <c r="J44" s="71">
        <f t="shared" si="9"/>
        <v>0</v>
      </c>
      <c r="K44" s="71">
        <f>SUM(K35:K43)</f>
        <v>0</v>
      </c>
      <c r="L44" s="71">
        <f t="shared" si="9"/>
        <v>0</v>
      </c>
      <c r="M44" s="71">
        <f t="shared" si="9"/>
        <v>0</v>
      </c>
      <c r="N44" s="71">
        <f t="shared" si="9"/>
        <v>0</v>
      </c>
      <c r="O44" s="71">
        <f t="shared" si="9"/>
        <v>0</v>
      </c>
      <c r="P44" s="71">
        <f>SUM(P35:P43)</f>
        <v>0</v>
      </c>
      <c r="Q44" s="71">
        <f>SUM(Q35:Q43)</f>
        <v>0</v>
      </c>
      <c r="R44" s="71">
        <f t="shared" si="9"/>
        <v>0</v>
      </c>
      <c r="S44" s="71">
        <f t="shared" si="7"/>
        <v>0</v>
      </c>
    </row>
    <row r="45" spans="1:19" s="3" customFormat="1" ht="12.75">
      <c r="A45" s="160" t="s">
        <v>74</v>
      </c>
      <c r="B45" s="186" t="str">
        <f>CONCATENATE("Saldos al 31 de diciembre de ",'Inf General'!B5)</f>
        <v>Saldos al 31 de diciembre de 2012</v>
      </c>
      <c r="C45" s="187"/>
      <c r="D45" s="71">
        <f aca="true" t="shared" si="10" ref="D45:R45">D44+D30</f>
        <v>0</v>
      </c>
      <c r="E45" s="71">
        <f t="shared" si="10"/>
        <v>0</v>
      </c>
      <c r="F45" s="71">
        <f t="shared" si="10"/>
        <v>0</v>
      </c>
      <c r="G45" s="71">
        <f t="shared" si="10"/>
        <v>0</v>
      </c>
      <c r="H45" s="71">
        <f t="shared" si="10"/>
        <v>0</v>
      </c>
      <c r="I45" s="71">
        <f t="shared" si="10"/>
        <v>0</v>
      </c>
      <c r="J45" s="71">
        <f t="shared" si="10"/>
        <v>0</v>
      </c>
      <c r="K45" s="71">
        <f t="shared" si="10"/>
        <v>0</v>
      </c>
      <c r="L45" s="71">
        <f t="shared" si="10"/>
        <v>0</v>
      </c>
      <c r="M45" s="71">
        <f t="shared" si="10"/>
        <v>0</v>
      </c>
      <c r="N45" s="71">
        <f t="shared" si="10"/>
        <v>0</v>
      </c>
      <c r="O45" s="71">
        <f t="shared" si="10"/>
        <v>0</v>
      </c>
      <c r="P45" s="71">
        <f t="shared" si="10"/>
        <v>0</v>
      </c>
      <c r="Q45" s="71">
        <f t="shared" si="10"/>
        <v>0</v>
      </c>
      <c r="R45" s="71">
        <f t="shared" si="10"/>
        <v>0</v>
      </c>
      <c r="S45" s="71">
        <f t="shared" si="7"/>
        <v>0</v>
      </c>
    </row>
    <row r="46" spans="1:19" ht="12.75">
      <c r="A46" s="16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1"/>
      <c r="S46" s="8"/>
    </row>
    <row r="47" ht="12.75">
      <c r="A47" s="168"/>
    </row>
    <row r="48" ht="12.75">
      <c r="A48" s="168"/>
    </row>
    <row r="49" ht="12.75">
      <c r="A49" s="168"/>
    </row>
    <row r="50" ht="12.75">
      <c r="A50" s="168"/>
    </row>
  </sheetData>
  <sheetProtection password="FDAC" sheet="1"/>
  <protectedRanges>
    <protectedRange sqref="D8:Q10 I14 I15:Q15 H17:I17 D18:I18 E19:G19 I19 D20:I24 D28:Q29 I33 I34:Q34 H36:I36 D37:I37 E38:G38 I38 D39:I43" name="Rango1"/>
  </protectedRanges>
  <mergeCells count="20">
    <mergeCell ref="G6:G7"/>
    <mergeCell ref="S6:S7"/>
    <mergeCell ref="B27:C27"/>
    <mergeCell ref="A6:A7"/>
    <mergeCell ref="B6:C7"/>
    <mergeCell ref="B25:C25"/>
    <mergeCell ref="H6:H7"/>
    <mergeCell ref="D6:D7"/>
    <mergeCell ref="E6:E7"/>
    <mergeCell ref="B8:C8"/>
    <mergeCell ref="B26:C26"/>
    <mergeCell ref="I6:I7"/>
    <mergeCell ref="B44:C44"/>
    <mergeCell ref="B45:C45"/>
    <mergeCell ref="B1:S1"/>
    <mergeCell ref="B2:S2"/>
    <mergeCell ref="B3:S3"/>
    <mergeCell ref="B4:S4"/>
    <mergeCell ref="J6:R6"/>
    <mergeCell ref="F6:F7"/>
  </mergeCells>
  <printOptions horizontalCentered="1"/>
  <pageMargins left="0.2362204724409449" right="0.2362204724409449" top="0.5118110236220472" bottom="0.984251968503937" header="0" footer="0"/>
  <pageSetup horizontalDpi="300" verticalDpi="300" orientation="landscape" paperSize="9" scale="67" r:id="rId2"/>
  <ignoredErrors>
    <ignoredError sqref="R8 R9:R10 R28:R29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zoomScalePageLayoutView="0" workbookViewId="0" topLeftCell="A1">
      <selection activeCell="D27" sqref="D27"/>
    </sheetView>
  </sheetViews>
  <sheetFormatPr defaultColWidth="11.421875" defaultRowHeight="12.75"/>
  <cols>
    <col min="1" max="1" width="16.28125" style="4" customWidth="1"/>
    <col min="2" max="2" width="36.57421875" style="4" customWidth="1"/>
    <col min="3" max="3" width="21.8515625" style="4" customWidth="1"/>
    <col min="4" max="4" width="30.00390625" style="4" customWidth="1"/>
    <col min="5" max="16384" width="11.421875" style="4" customWidth="1"/>
  </cols>
  <sheetData>
    <row r="1" spans="1:4" ht="12">
      <c r="A1" s="94"/>
      <c r="B1" s="94"/>
      <c r="C1" s="94"/>
      <c r="D1" s="94"/>
    </row>
    <row r="2" spans="1:4" ht="12">
      <c r="A2" s="179"/>
      <c r="B2" s="179"/>
      <c r="C2" s="179"/>
      <c r="D2" s="179"/>
    </row>
    <row r="3" spans="1:4" ht="12">
      <c r="A3" s="179" t="s">
        <v>75</v>
      </c>
      <c r="B3" s="179"/>
      <c r="C3" s="179"/>
      <c r="D3" s="179"/>
    </row>
    <row r="4" spans="1:4" ht="12">
      <c r="A4" s="94"/>
      <c r="B4" s="94"/>
      <c r="C4" s="94"/>
      <c r="D4" s="94"/>
    </row>
    <row r="5" spans="1:4" ht="12">
      <c r="A5" s="94"/>
      <c r="B5" s="94"/>
      <c r="C5" s="94"/>
      <c r="D5" s="94"/>
    </row>
    <row r="6" spans="1:4" ht="46.5" customHeight="1">
      <c r="A6" s="100" t="s">
        <v>95</v>
      </c>
      <c r="B6" s="100" t="s">
        <v>94</v>
      </c>
      <c r="C6" s="100" t="s">
        <v>122</v>
      </c>
      <c r="D6" s="100" t="s">
        <v>123</v>
      </c>
    </row>
    <row r="7" spans="1:4" ht="12">
      <c r="A7" s="123"/>
      <c r="B7" s="123"/>
      <c r="C7" s="123"/>
      <c r="D7" s="123"/>
    </row>
    <row r="8" spans="1:4" ht="45.75">
      <c r="A8" s="101" t="s">
        <v>90</v>
      </c>
      <c r="B8" s="101" t="s">
        <v>89</v>
      </c>
      <c r="C8" s="101" t="s">
        <v>91</v>
      </c>
      <c r="D8" s="102" t="s">
        <v>92</v>
      </c>
    </row>
    <row r="9" spans="1:4" ht="12">
      <c r="A9" s="5"/>
      <c r="B9" s="5"/>
      <c r="C9" s="5"/>
      <c r="D9" s="5"/>
    </row>
    <row r="10" spans="1:4" ht="12">
      <c r="A10" s="5"/>
      <c r="B10" s="5"/>
      <c r="C10" s="5"/>
      <c r="D10" s="5"/>
    </row>
    <row r="11" ht="12"/>
  </sheetData>
  <sheetProtection password="FDAC" sheet="1"/>
  <protectedRanges>
    <protectedRange sqref="A7:D7" name="Rango1"/>
  </protectedRanges>
  <mergeCells count="2">
    <mergeCell ref="A3:D3"/>
    <mergeCell ref="A2:D2"/>
  </mergeCells>
  <printOptions horizont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7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D7" sqref="D7"/>
    </sheetView>
  </sheetViews>
  <sheetFormatPr defaultColWidth="11.421875" defaultRowHeight="12.75"/>
  <cols>
    <col min="1" max="1" width="12.8515625" style="152" customWidth="1"/>
    <col min="2" max="2" width="11.421875" style="152" customWidth="1"/>
    <col min="3" max="3" width="8.00390625" style="152" customWidth="1"/>
    <col min="4" max="4" width="47.421875" style="152" customWidth="1"/>
    <col min="5" max="5" width="7.57421875" style="152" customWidth="1"/>
    <col min="6" max="6" width="15.28125" style="152" customWidth="1"/>
    <col min="7" max="16384" width="11.421875" style="152" customWidth="1"/>
  </cols>
  <sheetData>
    <row r="1" spans="1:6" ht="57" customHeight="1" thickBot="1">
      <c r="A1" s="172" t="s">
        <v>543</v>
      </c>
      <c r="B1" s="173"/>
      <c r="C1" s="173"/>
      <c r="D1" s="173"/>
      <c r="E1" s="173"/>
      <c r="F1" s="174"/>
    </row>
    <row r="2" ht="12.75">
      <c r="B2" s="153"/>
    </row>
    <row r="3" spans="2:5" ht="15">
      <c r="B3" s="169"/>
      <c r="C3" s="175" t="s">
        <v>541</v>
      </c>
      <c r="D3" s="175"/>
      <c r="E3" s="169"/>
    </row>
    <row r="4" spans="2:5" ht="15">
      <c r="B4" s="169"/>
      <c r="C4" s="175" t="s">
        <v>530</v>
      </c>
      <c r="D4" s="175"/>
      <c r="E4" s="169"/>
    </row>
    <row r="5" spans="2:5" ht="15">
      <c r="B5" s="169"/>
      <c r="C5" s="175" t="s">
        <v>531</v>
      </c>
      <c r="D5" s="175"/>
      <c r="E5" s="169"/>
    </row>
    <row r="6" spans="2:5" ht="4.5" customHeight="1" thickBot="1">
      <c r="B6" s="169"/>
      <c r="C6" s="169"/>
      <c r="D6" s="169"/>
      <c r="E6" s="170"/>
    </row>
    <row r="7" spans="2:5" ht="18" customHeight="1" thickTop="1">
      <c r="B7" s="169"/>
      <c r="C7" s="154"/>
      <c r="D7" s="203" t="s">
        <v>532</v>
      </c>
      <c r="E7" s="169"/>
    </row>
    <row r="8" spans="2:5" ht="18" customHeight="1">
      <c r="B8" s="169"/>
      <c r="C8" s="155" t="s">
        <v>533</v>
      </c>
      <c r="D8" s="204" t="s">
        <v>161</v>
      </c>
      <c r="E8" s="169"/>
    </row>
    <row r="9" spans="2:5" ht="18" customHeight="1">
      <c r="B9" s="169"/>
      <c r="C9" s="155" t="s">
        <v>534</v>
      </c>
      <c r="D9" s="204" t="s">
        <v>189</v>
      </c>
      <c r="E9" s="169"/>
    </row>
    <row r="10" spans="2:5" ht="18" customHeight="1">
      <c r="B10" s="169"/>
      <c r="C10" s="155" t="s">
        <v>535</v>
      </c>
      <c r="D10" s="204" t="s">
        <v>201</v>
      </c>
      <c r="E10" s="169"/>
    </row>
    <row r="11" spans="2:5" ht="18" customHeight="1">
      <c r="B11" s="169"/>
      <c r="C11" s="155" t="s">
        <v>536</v>
      </c>
      <c r="D11" s="204" t="s">
        <v>537</v>
      </c>
      <c r="E11" s="169"/>
    </row>
    <row r="12" spans="2:5" ht="18" customHeight="1">
      <c r="B12" s="169"/>
      <c r="C12" s="155"/>
      <c r="D12" s="204" t="s">
        <v>538</v>
      </c>
      <c r="E12" s="169"/>
    </row>
    <row r="13" spans="2:5" ht="18" customHeight="1">
      <c r="B13" s="169"/>
      <c r="C13" s="155" t="s">
        <v>539</v>
      </c>
      <c r="D13" s="204" t="s">
        <v>332</v>
      </c>
      <c r="E13" s="169"/>
    </row>
    <row r="14" spans="2:5" ht="18" customHeight="1">
      <c r="B14" s="169"/>
      <c r="C14" s="155"/>
      <c r="D14" s="204" t="s">
        <v>540</v>
      </c>
      <c r="E14" s="169"/>
    </row>
    <row r="15" spans="2:5" ht="15.75" thickBot="1">
      <c r="B15" s="169"/>
      <c r="C15" s="156"/>
      <c r="D15" s="156"/>
      <c r="E15" s="169"/>
    </row>
    <row r="16" spans="2:5" ht="15.75" thickTop="1">
      <c r="B16" s="169"/>
      <c r="C16" s="169"/>
      <c r="D16" s="169"/>
      <c r="E16" s="169"/>
    </row>
    <row r="17" spans="1:5" ht="33" customHeight="1">
      <c r="A17" s="171"/>
      <c r="B17" s="171"/>
      <c r="C17" s="171"/>
      <c r="D17" s="171"/>
      <c r="E17" s="157"/>
    </row>
  </sheetData>
  <sheetProtection password="FDAC" sheet="1"/>
  <mergeCells count="5">
    <mergeCell ref="A17:D17"/>
    <mergeCell ref="A1:F1"/>
    <mergeCell ref="C3:D3"/>
    <mergeCell ref="C4:D4"/>
    <mergeCell ref="C5:D5"/>
  </mergeCells>
  <hyperlinks>
    <hyperlink ref="D8" location="'Situación Financiera'!A1" display="Estado de Situación Financiera"/>
    <hyperlink ref="D9" location="'Est. Resultados'!A1" display="Estado de Resultados"/>
    <hyperlink ref="D10" location="'Resultados Integrales'!A1" display="Estado de Resultados Integrales"/>
    <hyperlink ref="D11" location="'Estado Flujos de Efectivo MD'!A1" display="Estado de Flujos de Efectivo  Método Directo"/>
    <hyperlink ref="D12" location="'Estado Flujos de Efectivo MI'!A1" display="Estado de Flujos de Efectivo Método Indirecto"/>
    <hyperlink ref="D13" location="'Cambios Patrimonio'!A1" display="Estado de Cambios en el Patrimonio"/>
    <hyperlink ref="D14" location="AU!A1" display="Datos del Auditor"/>
    <hyperlink ref="D7" location="'Inf General'!A1" display="Información General"/>
  </hyperlinks>
  <printOptions/>
  <pageMargins left="0.7" right="0.7" top="0.75" bottom="0.75" header="0.3" footer="0.3"/>
  <pageSetup horizontalDpi="600" verticalDpi="600" orientation="portrait" paperSize="9" r:id="rId2"/>
  <headerFooter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33.28125" style="0" customWidth="1"/>
    <col min="2" max="2" width="47.140625" style="0" customWidth="1"/>
    <col min="3" max="3" width="45.7109375" style="0" customWidth="1"/>
  </cols>
  <sheetData>
    <row r="1" spans="1:4" ht="18.75" customHeight="1">
      <c r="A1" s="177" t="s">
        <v>542</v>
      </c>
      <c r="B1" s="177"/>
      <c r="C1" s="177"/>
      <c r="D1" s="15"/>
    </row>
    <row r="2" spans="1:3" ht="16.5" customHeight="1">
      <c r="A2" s="176" t="s">
        <v>6</v>
      </c>
      <c r="B2" s="176"/>
      <c r="C2" s="176"/>
    </row>
    <row r="3" spans="1:3" s="17" customFormat="1" ht="12.75">
      <c r="A3" s="98"/>
      <c r="B3" s="93"/>
      <c r="C3" s="93"/>
    </row>
    <row r="4" spans="1:3" ht="15" customHeight="1">
      <c r="A4" s="42" t="s">
        <v>83</v>
      </c>
      <c r="B4" s="110" t="s">
        <v>544</v>
      </c>
      <c r="C4" s="103" t="s">
        <v>391</v>
      </c>
    </row>
    <row r="5" spans="1:3" ht="15" customHeight="1">
      <c r="A5" s="42" t="s">
        <v>84</v>
      </c>
      <c r="B5" s="110" t="s">
        <v>529</v>
      </c>
      <c r="C5" s="103" t="s">
        <v>392</v>
      </c>
    </row>
    <row r="6" spans="1:3" ht="12.75">
      <c r="A6" s="42" t="s">
        <v>85</v>
      </c>
      <c r="B6" s="110" t="s">
        <v>492</v>
      </c>
      <c r="C6" s="134" t="s">
        <v>493</v>
      </c>
    </row>
    <row r="7" spans="1:3" ht="33" customHeight="1">
      <c r="A7" s="42" t="s">
        <v>393</v>
      </c>
      <c r="B7" s="111"/>
      <c r="C7" s="103" t="s">
        <v>88</v>
      </c>
    </row>
    <row r="8" spans="1:3" ht="15" customHeight="1">
      <c r="A8" s="42" t="s">
        <v>86</v>
      </c>
      <c r="B8" s="110"/>
      <c r="C8" s="103" t="s">
        <v>392</v>
      </c>
    </row>
    <row r="9" spans="1:3" ht="18" customHeight="1">
      <c r="A9" s="42" t="s">
        <v>118</v>
      </c>
      <c r="B9" s="109">
        <v>1</v>
      </c>
      <c r="C9" s="104" t="s">
        <v>121</v>
      </c>
    </row>
    <row r="10" spans="1:3" ht="22.5">
      <c r="A10" s="42" t="s">
        <v>125</v>
      </c>
      <c r="B10" s="110">
        <v>2</v>
      </c>
      <c r="C10" s="104" t="s">
        <v>124</v>
      </c>
    </row>
    <row r="11" spans="1:3" ht="15" customHeight="1">
      <c r="A11" s="42" t="s">
        <v>83</v>
      </c>
      <c r="B11" s="110"/>
      <c r="C11" s="103" t="s">
        <v>526</v>
      </c>
    </row>
    <row r="12" ht="12.75">
      <c r="C12" s="10"/>
    </row>
    <row r="13" ht="12.75">
      <c r="C13" s="10"/>
    </row>
    <row r="14" ht="12.75">
      <c r="C14" s="10"/>
    </row>
    <row r="15" ht="12.75">
      <c r="C15" s="10"/>
    </row>
    <row r="16" ht="12.75">
      <c r="C16" s="10"/>
    </row>
    <row r="27" ht="12.75">
      <c r="A27" s="34"/>
    </row>
  </sheetData>
  <sheetProtection password="FDAC" sheet="1" selectLockedCells="1"/>
  <protectedRanges>
    <protectedRange sqref="B9" name="Rango2"/>
    <protectedRange sqref="B4:B11" name="Rango0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="101" zoomScaleNormal="101" zoomScalePageLayoutView="0" workbookViewId="0" topLeftCell="C1">
      <selection activeCell="M19" sqref="M19"/>
    </sheetView>
  </sheetViews>
  <sheetFormatPr defaultColWidth="11.421875" defaultRowHeight="12.75"/>
  <cols>
    <col min="1" max="1" width="2.421875" style="161" customWidth="1"/>
    <col min="2" max="2" width="57.140625" style="0" customWidth="1"/>
    <col min="3" max="3" width="7.140625" style="0" customWidth="1"/>
    <col min="4" max="5" width="10.7109375" style="0" customWidth="1"/>
    <col min="6" max="6" width="3.7109375" style="0" customWidth="1"/>
    <col min="7" max="7" width="59.28125" style="0" bestFit="1" customWidth="1"/>
    <col min="8" max="8" width="7.140625" style="0" customWidth="1"/>
    <col min="9" max="10" width="10.7109375" style="0" customWidth="1"/>
    <col min="11" max="11" width="8.57421875" style="158" customWidth="1"/>
  </cols>
  <sheetData>
    <row r="1" spans="2:10" ht="12.75">
      <c r="B1" s="178"/>
      <c r="C1" s="178"/>
      <c r="D1" s="178"/>
      <c r="E1" s="178"/>
      <c r="F1" s="178"/>
      <c r="G1" s="178"/>
      <c r="H1" s="178"/>
      <c r="I1" s="178"/>
      <c r="J1" s="178"/>
    </row>
    <row r="2" spans="2:10" ht="12.75">
      <c r="B2" s="178" t="s">
        <v>161</v>
      </c>
      <c r="C2" s="178"/>
      <c r="D2" s="178"/>
      <c r="E2" s="178"/>
      <c r="F2" s="178"/>
      <c r="G2" s="178"/>
      <c r="H2" s="178"/>
      <c r="I2" s="178"/>
      <c r="J2" s="178"/>
    </row>
    <row r="3" spans="2:11" ht="12.75">
      <c r="B3" s="178" t="str">
        <f>CONCATENATE("Al 31 de Diciembre de ",'Inf General'!B5," y ",'Inf General'!B5-1)</f>
        <v>Al 31 de Diciembre de 2012 y 2011</v>
      </c>
      <c r="C3" s="178"/>
      <c r="D3" s="178"/>
      <c r="E3" s="178"/>
      <c r="F3" s="178"/>
      <c r="G3" s="178"/>
      <c r="H3" s="178"/>
      <c r="I3" s="178"/>
      <c r="J3" s="178"/>
      <c r="K3" s="166"/>
    </row>
    <row r="4" spans="2:10" ht="12.75">
      <c r="B4" s="178" t="str">
        <f>TipoMoneda!A8</f>
        <v>(En miles de nuevos soles)</v>
      </c>
      <c r="C4" s="178"/>
      <c r="D4" s="178"/>
      <c r="E4" s="178"/>
      <c r="F4" s="178"/>
      <c r="G4" s="178"/>
      <c r="H4" s="178"/>
      <c r="I4" s="178"/>
      <c r="J4" s="178"/>
    </row>
    <row r="5" spans="2:10" ht="12.75">
      <c r="B5" s="58"/>
      <c r="C5" s="58"/>
      <c r="D5" s="58"/>
      <c r="E5" s="58"/>
      <c r="F5" s="58"/>
      <c r="G5" s="58"/>
      <c r="H5" s="58"/>
      <c r="I5" s="58"/>
      <c r="J5" s="58"/>
    </row>
    <row r="6" spans="1:11" ht="56.25">
      <c r="A6" s="162" t="s">
        <v>330</v>
      </c>
      <c r="B6" s="57"/>
      <c r="C6" s="57" t="s">
        <v>128</v>
      </c>
      <c r="D6" s="57" t="str">
        <f>+'Inf General'!B5</f>
        <v>2012</v>
      </c>
      <c r="E6" s="57">
        <f>+'Inf General'!B5-1</f>
        <v>2011</v>
      </c>
      <c r="F6" s="57"/>
      <c r="G6" s="57"/>
      <c r="H6" s="57" t="s">
        <v>128</v>
      </c>
      <c r="I6" s="57" t="str">
        <f>+'Inf General'!B5</f>
        <v>2012</v>
      </c>
      <c r="J6" s="57">
        <f>+'Inf General'!B5-1</f>
        <v>2011</v>
      </c>
      <c r="K6" s="162" t="s">
        <v>330</v>
      </c>
    </row>
    <row r="7" spans="1:11" ht="12.75">
      <c r="A7" s="163"/>
      <c r="B7" s="38" t="s">
        <v>162</v>
      </c>
      <c r="C7" s="39"/>
      <c r="D7" s="39"/>
      <c r="E7" s="39"/>
      <c r="F7" s="40"/>
      <c r="G7" s="41" t="s">
        <v>175</v>
      </c>
      <c r="H7" s="42"/>
      <c r="I7" s="43"/>
      <c r="J7" s="43"/>
      <c r="K7" s="159"/>
    </row>
    <row r="8" spans="1:11" ht="12.75">
      <c r="A8" s="164"/>
      <c r="B8" s="38" t="s">
        <v>163</v>
      </c>
      <c r="C8" s="39"/>
      <c r="D8" s="39"/>
      <c r="E8" s="39"/>
      <c r="F8" s="40"/>
      <c r="G8" s="41" t="s">
        <v>176</v>
      </c>
      <c r="H8" s="45"/>
      <c r="I8" s="43"/>
      <c r="J8" s="46"/>
      <c r="K8" s="159"/>
    </row>
    <row r="9" spans="1:11" ht="12.75">
      <c r="A9" s="165" t="s">
        <v>129</v>
      </c>
      <c r="B9" s="39" t="s">
        <v>164</v>
      </c>
      <c r="C9" s="113"/>
      <c r="D9" s="114">
        <v>0</v>
      </c>
      <c r="E9" s="114">
        <v>0</v>
      </c>
      <c r="F9" s="40"/>
      <c r="G9" s="48" t="s">
        <v>177</v>
      </c>
      <c r="H9" s="113"/>
      <c r="I9" s="116">
        <v>0</v>
      </c>
      <c r="J9" s="116">
        <v>0</v>
      </c>
      <c r="K9" s="160" t="s">
        <v>134</v>
      </c>
    </row>
    <row r="10" spans="1:11" ht="12.75">
      <c r="A10" s="165" t="s">
        <v>138</v>
      </c>
      <c r="B10" s="39" t="s">
        <v>165</v>
      </c>
      <c r="C10" s="113"/>
      <c r="D10" s="114">
        <v>0</v>
      </c>
      <c r="E10" s="114">
        <v>0</v>
      </c>
      <c r="F10" s="40"/>
      <c r="G10" s="38" t="s">
        <v>399</v>
      </c>
      <c r="H10" s="113"/>
      <c r="I10" s="61">
        <f>SUM(I11:I14)</f>
        <v>0</v>
      </c>
      <c r="J10" s="61">
        <f>SUM(J11:J14)</f>
        <v>0</v>
      </c>
      <c r="K10" s="160" t="s">
        <v>448</v>
      </c>
    </row>
    <row r="11" spans="1:11" ht="12.75">
      <c r="A11" s="165" t="s">
        <v>445</v>
      </c>
      <c r="B11" s="38" t="s">
        <v>394</v>
      </c>
      <c r="C11" s="113"/>
      <c r="D11" s="60">
        <f>SUM(D12:D15)</f>
        <v>0</v>
      </c>
      <c r="E11" s="60">
        <f>SUM(E12:E15)</f>
        <v>0</v>
      </c>
      <c r="F11" s="40"/>
      <c r="G11" s="125" t="s">
        <v>0</v>
      </c>
      <c r="H11" s="113"/>
      <c r="I11" s="116">
        <v>0</v>
      </c>
      <c r="J11" s="116">
        <v>0</v>
      </c>
      <c r="K11" s="160" t="s">
        <v>23</v>
      </c>
    </row>
    <row r="12" spans="1:11" ht="12.75">
      <c r="A12" s="165" t="s">
        <v>9</v>
      </c>
      <c r="B12" s="108" t="s">
        <v>144</v>
      </c>
      <c r="C12" s="113"/>
      <c r="D12" s="114">
        <v>0</v>
      </c>
      <c r="E12" s="114">
        <v>0</v>
      </c>
      <c r="F12" s="40"/>
      <c r="G12" s="125" t="s">
        <v>1</v>
      </c>
      <c r="H12" s="113"/>
      <c r="I12" s="116">
        <v>0</v>
      </c>
      <c r="J12" s="116">
        <v>0</v>
      </c>
      <c r="K12" s="160" t="s">
        <v>25</v>
      </c>
    </row>
    <row r="13" spans="1:11" ht="12.75">
      <c r="A13" s="165" t="s">
        <v>11</v>
      </c>
      <c r="B13" s="108" t="s">
        <v>145</v>
      </c>
      <c r="C13" s="113"/>
      <c r="D13" s="114">
        <v>0</v>
      </c>
      <c r="E13" s="114">
        <v>0</v>
      </c>
      <c r="F13" s="40"/>
      <c r="G13" s="125" t="s">
        <v>178</v>
      </c>
      <c r="H13" s="113"/>
      <c r="I13" s="116">
        <v>0</v>
      </c>
      <c r="J13" s="116">
        <v>0</v>
      </c>
      <c r="K13" s="160" t="s">
        <v>24</v>
      </c>
    </row>
    <row r="14" spans="1:11" ht="12.75">
      <c r="A14" s="165" t="s">
        <v>10</v>
      </c>
      <c r="B14" s="108" t="s">
        <v>166</v>
      </c>
      <c r="C14" s="113"/>
      <c r="D14" s="114">
        <v>0</v>
      </c>
      <c r="E14" s="114">
        <v>0</v>
      </c>
      <c r="F14" s="40"/>
      <c r="G14" s="108" t="s">
        <v>400</v>
      </c>
      <c r="H14" s="113"/>
      <c r="I14" s="116">
        <v>0</v>
      </c>
      <c r="J14" s="116">
        <v>0</v>
      </c>
      <c r="K14" s="160" t="s">
        <v>449</v>
      </c>
    </row>
    <row r="15" spans="1:11" ht="12.75">
      <c r="A15" s="165" t="s">
        <v>13</v>
      </c>
      <c r="B15" s="108" t="s">
        <v>395</v>
      </c>
      <c r="C15" s="113"/>
      <c r="D15" s="114">
        <v>0</v>
      </c>
      <c r="E15" s="114">
        <v>0</v>
      </c>
      <c r="F15" s="40"/>
      <c r="G15" s="50" t="s">
        <v>179</v>
      </c>
      <c r="H15" s="113"/>
      <c r="I15" s="116">
        <v>0</v>
      </c>
      <c r="J15" s="116">
        <v>0</v>
      </c>
      <c r="K15" s="160" t="s">
        <v>299</v>
      </c>
    </row>
    <row r="16" spans="1:11" ht="12.75">
      <c r="A16" s="165" t="s">
        <v>12</v>
      </c>
      <c r="B16" s="39" t="s">
        <v>167</v>
      </c>
      <c r="C16" s="113"/>
      <c r="D16" s="114">
        <v>0</v>
      </c>
      <c r="E16" s="114">
        <v>0</v>
      </c>
      <c r="F16" s="40"/>
      <c r="G16" s="39" t="s">
        <v>401</v>
      </c>
      <c r="H16" s="113"/>
      <c r="I16" s="116">
        <v>0</v>
      </c>
      <c r="J16" s="116">
        <v>0</v>
      </c>
      <c r="K16" s="160" t="s">
        <v>135</v>
      </c>
    </row>
    <row r="17" spans="1:11" ht="12.75">
      <c r="A17" s="165" t="s">
        <v>130</v>
      </c>
      <c r="B17" s="39" t="s">
        <v>131</v>
      </c>
      <c r="C17" s="113"/>
      <c r="D17" s="114">
        <v>0</v>
      </c>
      <c r="E17" s="114">
        <v>0</v>
      </c>
      <c r="F17" s="40"/>
      <c r="G17" s="44" t="s">
        <v>292</v>
      </c>
      <c r="H17" s="113"/>
      <c r="I17" s="116">
        <v>0</v>
      </c>
      <c r="J17" s="116">
        <v>0</v>
      </c>
      <c r="K17" s="160" t="s">
        <v>136</v>
      </c>
    </row>
    <row r="18" spans="1:11" ht="12.75">
      <c r="A18" s="165" t="s">
        <v>295</v>
      </c>
      <c r="B18" s="39" t="s">
        <v>168</v>
      </c>
      <c r="C18" s="113"/>
      <c r="D18" s="114">
        <v>0</v>
      </c>
      <c r="E18" s="114">
        <v>0</v>
      </c>
      <c r="F18" s="40"/>
      <c r="G18" s="39" t="s">
        <v>523</v>
      </c>
      <c r="H18" s="115"/>
      <c r="I18" s="116">
        <v>0</v>
      </c>
      <c r="J18" s="116">
        <v>0</v>
      </c>
      <c r="K18" s="160" t="s">
        <v>300</v>
      </c>
    </row>
    <row r="19" spans="1:11" ht="22.5">
      <c r="A19" s="165" t="s">
        <v>132</v>
      </c>
      <c r="B19" s="39" t="s">
        <v>396</v>
      </c>
      <c r="C19" s="113"/>
      <c r="D19" s="114">
        <v>0</v>
      </c>
      <c r="E19" s="114">
        <v>0</v>
      </c>
      <c r="F19" s="40"/>
      <c r="G19" s="52" t="s">
        <v>243</v>
      </c>
      <c r="H19" s="117"/>
      <c r="I19" s="61">
        <f>I9+I10+I15+I16+I17+I18</f>
        <v>0</v>
      </c>
      <c r="J19" s="61">
        <f>J9+J10+J15+J16+J17+J18</f>
        <v>0</v>
      </c>
      <c r="K19" s="160" t="s">
        <v>301</v>
      </c>
    </row>
    <row r="20" spans="1:11" ht="33.75">
      <c r="A20" s="165" t="s">
        <v>296</v>
      </c>
      <c r="B20" s="38" t="s">
        <v>245</v>
      </c>
      <c r="C20" s="115"/>
      <c r="D20" s="60">
        <f>D9+D10+D11+D16+D17+D18+D19</f>
        <v>0</v>
      </c>
      <c r="E20" s="60">
        <f>E9+E10+E11+E16+E17+E18+E19</f>
        <v>0</v>
      </c>
      <c r="F20" s="40"/>
      <c r="G20" s="53" t="s">
        <v>180</v>
      </c>
      <c r="H20" s="113"/>
      <c r="I20" s="116">
        <v>0</v>
      </c>
      <c r="J20" s="116">
        <v>0</v>
      </c>
      <c r="K20" s="160" t="s">
        <v>151</v>
      </c>
    </row>
    <row r="21" spans="1:11" ht="22.5">
      <c r="A21" s="165" t="s">
        <v>297</v>
      </c>
      <c r="B21" s="108" t="s">
        <v>290</v>
      </c>
      <c r="C21" s="113"/>
      <c r="D21" s="114">
        <v>0</v>
      </c>
      <c r="E21" s="114">
        <v>0</v>
      </c>
      <c r="F21" s="40"/>
      <c r="G21" s="41" t="s">
        <v>181</v>
      </c>
      <c r="H21" s="113"/>
      <c r="I21" s="61">
        <f>+I19+I20</f>
        <v>0</v>
      </c>
      <c r="J21" s="61">
        <f>+J19+J20</f>
        <v>0</v>
      </c>
      <c r="K21" s="160" t="s">
        <v>26</v>
      </c>
    </row>
    <row r="22" spans="1:11" ht="22.5">
      <c r="A22" s="165" t="s">
        <v>298</v>
      </c>
      <c r="B22" s="108" t="s">
        <v>291</v>
      </c>
      <c r="C22" s="113"/>
      <c r="D22" s="114">
        <v>0</v>
      </c>
      <c r="E22" s="114">
        <v>0</v>
      </c>
      <c r="F22" s="40"/>
      <c r="G22" s="51"/>
      <c r="H22" s="51"/>
      <c r="I22" s="51"/>
      <c r="J22" s="51"/>
      <c r="K22" s="160"/>
    </row>
    <row r="23" spans="1:11" ht="33.75">
      <c r="A23" s="165" t="s">
        <v>139</v>
      </c>
      <c r="B23" s="38" t="s">
        <v>289</v>
      </c>
      <c r="C23" s="113"/>
      <c r="D23" s="60">
        <f>SUM(D21:D22)</f>
        <v>0</v>
      </c>
      <c r="E23" s="60">
        <f>SUM(E21:E22)</f>
        <v>0</v>
      </c>
      <c r="F23" s="40"/>
      <c r="G23" s="41" t="s">
        <v>182</v>
      </c>
      <c r="H23" s="45"/>
      <c r="I23" s="49"/>
      <c r="J23" s="49"/>
      <c r="K23" s="160"/>
    </row>
    <row r="24" spans="1:11" ht="12.75">
      <c r="A24" s="165" t="s">
        <v>14</v>
      </c>
      <c r="B24" s="38" t="s">
        <v>169</v>
      </c>
      <c r="C24" s="113"/>
      <c r="D24" s="60">
        <f>+D20+D23</f>
        <v>0</v>
      </c>
      <c r="E24" s="60">
        <f>+E20+E23</f>
        <v>0</v>
      </c>
      <c r="F24" s="40"/>
      <c r="G24" s="59" t="s">
        <v>177</v>
      </c>
      <c r="H24" s="113"/>
      <c r="I24" s="114">
        <v>0</v>
      </c>
      <c r="J24" s="114">
        <v>0</v>
      </c>
      <c r="K24" s="160" t="s">
        <v>27</v>
      </c>
    </row>
    <row r="25" spans="2:11" ht="12.75">
      <c r="B25" s="39"/>
      <c r="C25" s="51"/>
      <c r="D25" s="51"/>
      <c r="E25" s="51"/>
      <c r="F25" s="40"/>
      <c r="G25" s="38" t="s">
        <v>399</v>
      </c>
      <c r="H25" s="113"/>
      <c r="I25" s="61">
        <f>SUM(I26:I29)</f>
        <v>0</v>
      </c>
      <c r="J25" s="61">
        <f>SUM(J26:J29)</f>
        <v>0</v>
      </c>
      <c r="K25" s="160" t="s">
        <v>450</v>
      </c>
    </row>
    <row r="26" spans="1:11" ht="12.75">
      <c r="A26" s="165"/>
      <c r="B26" s="38" t="s">
        <v>170</v>
      </c>
      <c r="C26" s="45"/>
      <c r="D26" s="47"/>
      <c r="E26" s="47"/>
      <c r="F26" s="40"/>
      <c r="G26" s="125" t="s">
        <v>0</v>
      </c>
      <c r="H26" s="113"/>
      <c r="I26" s="114">
        <v>0</v>
      </c>
      <c r="J26" s="114">
        <v>0</v>
      </c>
      <c r="K26" s="160" t="s">
        <v>142</v>
      </c>
    </row>
    <row r="27" spans="1:11" ht="12.75">
      <c r="A27" s="165" t="s">
        <v>141</v>
      </c>
      <c r="B27" s="39" t="s">
        <v>165</v>
      </c>
      <c r="C27" s="113"/>
      <c r="D27" s="114">
        <v>0</v>
      </c>
      <c r="E27" s="114">
        <v>0</v>
      </c>
      <c r="F27" s="40"/>
      <c r="G27" s="125" t="s">
        <v>1</v>
      </c>
      <c r="H27" s="113"/>
      <c r="I27" s="114">
        <v>0</v>
      </c>
      <c r="J27" s="114">
        <v>0</v>
      </c>
      <c r="K27" s="160" t="s">
        <v>140</v>
      </c>
    </row>
    <row r="28" spans="1:11" ht="12.75">
      <c r="A28" s="165" t="s">
        <v>495</v>
      </c>
      <c r="B28" s="39" t="s">
        <v>494</v>
      </c>
      <c r="C28" s="113"/>
      <c r="D28" s="114">
        <v>0</v>
      </c>
      <c r="E28" s="114">
        <v>0</v>
      </c>
      <c r="F28" s="40"/>
      <c r="G28" s="125" t="s">
        <v>178</v>
      </c>
      <c r="H28" s="113"/>
      <c r="I28" s="114">
        <v>0</v>
      </c>
      <c r="J28" s="114">
        <v>0</v>
      </c>
      <c r="K28" s="160" t="s">
        <v>28</v>
      </c>
    </row>
    <row r="29" spans="1:11" ht="12.75">
      <c r="A29" s="165" t="s">
        <v>446</v>
      </c>
      <c r="B29" s="38" t="s">
        <v>394</v>
      </c>
      <c r="C29" s="113"/>
      <c r="D29" s="60">
        <f>SUM(D30:D33)</f>
        <v>0</v>
      </c>
      <c r="E29" s="60">
        <f>SUM(E30:E33)</f>
        <v>0</v>
      </c>
      <c r="F29" s="40"/>
      <c r="G29" s="125" t="s">
        <v>402</v>
      </c>
      <c r="H29" s="113"/>
      <c r="I29" s="114">
        <v>0</v>
      </c>
      <c r="J29" s="114">
        <v>0</v>
      </c>
      <c r="K29" s="160" t="s">
        <v>29</v>
      </c>
    </row>
    <row r="30" spans="1:11" ht="12.75">
      <c r="A30" s="165" t="s">
        <v>15</v>
      </c>
      <c r="B30" s="108" t="s">
        <v>146</v>
      </c>
      <c r="C30" s="113"/>
      <c r="D30" s="114">
        <v>0</v>
      </c>
      <c r="E30" s="114">
        <v>0</v>
      </c>
      <c r="F30" s="40"/>
      <c r="G30" s="50" t="s">
        <v>179</v>
      </c>
      <c r="H30" s="113"/>
      <c r="I30" s="114">
        <v>0</v>
      </c>
      <c r="J30" s="114">
        <v>0</v>
      </c>
      <c r="K30" s="160" t="s">
        <v>302</v>
      </c>
    </row>
    <row r="31" spans="1:11" ht="12.75">
      <c r="A31" s="165" t="s">
        <v>17</v>
      </c>
      <c r="B31" s="108" t="s">
        <v>147</v>
      </c>
      <c r="C31" s="113"/>
      <c r="D31" s="114">
        <v>0</v>
      </c>
      <c r="E31" s="114">
        <v>0</v>
      </c>
      <c r="F31" s="40"/>
      <c r="G31" s="39" t="s">
        <v>401</v>
      </c>
      <c r="H31" s="113"/>
      <c r="I31" s="114">
        <v>0</v>
      </c>
      <c r="J31" s="114">
        <v>0</v>
      </c>
      <c r="K31" s="160" t="s">
        <v>137</v>
      </c>
    </row>
    <row r="32" spans="1:11" ht="12.75">
      <c r="A32" s="165" t="s">
        <v>16</v>
      </c>
      <c r="B32" s="108" t="s">
        <v>166</v>
      </c>
      <c r="C32" s="113"/>
      <c r="D32" s="114">
        <v>0</v>
      </c>
      <c r="E32" s="114">
        <v>0</v>
      </c>
      <c r="F32" s="40"/>
      <c r="G32" s="39" t="s">
        <v>403</v>
      </c>
      <c r="H32" s="113"/>
      <c r="I32" s="116">
        <v>0</v>
      </c>
      <c r="J32" s="116">
        <v>0</v>
      </c>
      <c r="K32" s="160" t="s">
        <v>30</v>
      </c>
    </row>
    <row r="33" spans="1:11" ht="12.75">
      <c r="A33" s="165" t="s">
        <v>447</v>
      </c>
      <c r="B33" s="108" t="s">
        <v>395</v>
      </c>
      <c r="C33" s="113"/>
      <c r="D33" s="114">
        <v>0</v>
      </c>
      <c r="E33" s="114">
        <v>0</v>
      </c>
      <c r="F33" s="40"/>
      <c r="G33" s="39" t="s">
        <v>518</v>
      </c>
      <c r="H33" s="115"/>
      <c r="I33" s="116">
        <v>0</v>
      </c>
      <c r="J33" s="116">
        <v>0</v>
      </c>
      <c r="K33" s="160" t="s">
        <v>303</v>
      </c>
    </row>
    <row r="34" spans="1:11" ht="12.75">
      <c r="A34" s="165" t="s">
        <v>133</v>
      </c>
      <c r="B34" s="39" t="s">
        <v>131</v>
      </c>
      <c r="C34" s="113"/>
      <c r="D34" s="114">
        <v>0</v>
      </c>
      <c r="E34" s="114">
        <v>0</v>
      </c>
      <c r="F34" s="40"/>
      <c r="G34" s="41" t="s">
        <v>183</v>
      </c>
      <c r="H34" s="113"/>
      <c r="I34" s="61">
        <f>I24+I25+I30+I31+I32+I33</f>
        <v>0</v>
      </c>
      <c r="J34" s="61">
        <f>J24+J25+J30+J31+J32+J33</f>
        <v>0</v>
      </c>
      <c r="K34" s="160" t="s">
        <v>99</v>
      </c>
    </row>
    <row r="35" spans="1:11" ht="12.75">
      <c r="A35" s="165" t="s">
        <v>96</v>
      </c>
      <c r="B35" s="39" t="s">
        <v>171</v>
      </c>
      <c r="C35" s="113"/>
      <c r="D35" s="114">
        <v>0</v>
      </c>
      <c r="E35" s="114">
        <v>0</v>
      </c>
      <c r="F35" s="40"/>
      <c r="G35" s="41" t="s">
        <v>184</v>
      </c>
      <c r="H35" s="113"/>
      <c r="I35" s="61">
        <f>+I21+I34</f>
        <v>0</v>
      </c>
      <c r="J35" s="61">
        <f>+J21+J34</f>
        <v>0</v>
      </c>
      <c r="K35" s="160" t="s">
        <v>31</v>
      </c>
    </row>
    <row r="36" spans="1:11" ht="12.75">
      <c r="A36" s="165" t="s">
        <v>18</v>
      </c>
      <c r="B36" s="39" t="s">
        <v>172</v>
      </c>
      <c r="C36" s="113"/>
      <c r="D36" s="114">
        <v>0</v>
      </c>
      <c r="E36" s="114">
        <v>0</v>
      </c>
      <c r="F36" s="40"/>
      <c r="G36" s="41"/>
      <c r="H36" s="45"/>
      <c r="I36" s="54"/>
      <c r="J36" s="54"/>
      <c r="K36" s="160"/>
    </row>
    <row r="37" spans="1:11" ht="12.75">
      <c r="A37" s="165" t="s">
        <v>19</v>
      </c>
      <c r="B37" s="39" t="s">
        <v>397</v>
      </c>
      <c r="C37" s="113"/>
      <c r="D37" s="114">
        <v>0</v>
      </c>
      <c r="E37" s="114">
        <v>0</v>
      </c>
      <c r="F37" s="40"/>
      <c r="G37" s="41" t="s">
        <v>185</v>
      </c>
      <c r="H37" s="45"/>
      <c r="I37" s="46"/>
      <c r="J37" s="46"/>
      <c r="K37" s="160"/>
    </row>
    <row r="38" spans="1:11" ht="12.75">
      <c r="A38" s="165" t="s">
        <v>20</v>
      </c>
      <c r="B38" s="39" t="s">
        <v>398</v>
      </c>
      <c r="C38" s="113"/>
      <c r="D38" s="114">
        <v>0</v>
      </c>
      <c r="E38" s="114">
        <v>0</v>
      </c>
      <c r="F38" s="40"/>
      <c r="G38" s="44" t="s">
        <v>186</v>
      </c>
      <c r="H38" s="113"/>
      <c r="I38" s="116">
        <v>0</v>
      </c>
      <c r="J38" s="116">
        <v>0</v>
      </c>
      <c r="K38" s="160" t="s">
        <v>32</v>
      </c>
    </row>
    <row r="39" spans="1:11" ht="12.75">
      <c r="A39" s="165" t="s">
        <v>97</v>
      </c>
      <c r="B39" s="39" t="s">
        <v>331</v>
      </c>
      <c r="C39" s="113"/>
      <c r="D39" s="114">
        <v>0</v>
      </c>
      <c r="E39" s="114">
        <v>0</v>
      </c>
      <c r="F39" s="40"/>
      <c r="G39" s="48" t="s">
        <v>188</v>
      </c>
      <c r="H39" s="113"/>
      <c r="I39" s="116">
        <v>0</v>
      </c>
      <c r="J39" s="116">
        <v>0</v>
      </c>
      <c r="K39" s="160" t="s">
        <v>33</v>
      </c>
    </row>
    <row r="40" spans="1:11" ht="12.75">
      <c r="A40" s="165" t="s">
        <v>21</v>
      </c>
      <c r="B40" s="39" t="s">
        <v>396</v>
      </c>
      <c r="C40" s="113"/>
      <c r="D40" s="114">
        <v>0</v>
      </c>
      <c r="E40" s="114">
        <v>0</v>
      </c>
      <c r="F40" s="40"/>
      <c r="G40" s="44" t="s">
        <v>143</v>
      </c>
      <c r="H40" s="113"/>
      <c r="I40" s="116">
        <v>0</v>
      </c>
      <c r="J40" s="116">
        <v>0</v>
      </c>
      <c r="K40" s="160" t="s">
        <v>148</v>
      </c>
    </row>
    <row r="41" spans="1:11" ht="12.75">
      <c r="A41" s="165" t="s">
        <v>98</v>
      </c>
      <c r="B41" s="38" t="s">
        <v>173</v>
      </c>
      <c r="C41" s="113"/>
      <c r="D41" s="60">
        <f>SUM(D34:D40)+D27+D28+D29</f>
        <v>0</v>
      </c>
      <c r="E41" s="60">
        <f>SUM(E34:E40)+E27+E28+E29</f>
        <v>0</v>
      </c>
      <c r="F41" s="40"/>
      <c r="G41" s="44" t="s">
        <v>187</v>
      </c>
      <c r="H41" s="113"/>
      <c r="I41" s="116">
        <v>0</v>
      </c>
      <c r="J41" s="116">
        <v>0</v>
      </c>
      <c r="K41" s="160" t="s">
        <v>304</v>
      </c>
    </row>
    <row r="42" spans="1:11" ht="12.75">
      <c r="A42" s="165"/>
      <c r="B42" s="39"/>
      <c r="C42" s="39"/>
      <c r="D42" s="39"/>
      <c r="E42" s="39"/>
      <c r="F42" s="40"/>
      <c r="G42" s="44" t="s">
        <v>240</v>
      </c>
      <c r="H42" s="115"/>
      <c r="I42" s="116">
        <v>0</v>
      </c>
      <c r="J42" s="116">
        <v>0</v>
      </c>
      <c r="K42" s="160" t="s">
        <v>305</v>
      </c>
    </row>
    <row r="43" spans="1:11" ht="12.75">
      <c r="A43" s="165"/>
      <c r="B43" s="39"/>
      <c r="C43" s="39"/>
      <c r="D43" s="39"/>
      <c r="E43" s="39"/>
      <c r="F43" s="40"/>
      <c r="G43" s="44" t="s">
        <v>2</v>
      </c>
      <c r="H43" s="113"/>
      <c r="I43" s="116">
        <v>0</v>
      </c>
      <c r="J43" s="116">
        <v>0</v>
      </c>
      <c r="K43" s="160" t="s">
        <v>34</v>
      </c>
    </row>
    <row r="44" spans="1:11" ht="12.75">
      <c r="A44" s="165"/>
      <c r="B44" s="39"/>
      <c r="C44" s="39"/>
      <c r="D44" s="39"/>
      <c r="E44" s="39"/>
      <c r="F44" s="40"/>
      <c r="G44" s="44" t="s">
        <v>239</v>
      </c>
      <c r="H44" s="113"/>
      <c r="I44" s="116">
        <v>0</v>
      </c>
      <c r="J44" s="116">
        <v>0</v>
      </c>
      <c r="K44" s="160" t="s">
        <v>390</v>
      </c>
    </row>
    <row r="45" spans="1:11" ht="12.75">
      <c r="A45" s="165"/>
      <c r="B45" s="39"/>
      <c r="C45" s="39"/>
      <c r="D45" s="39"/>
      <c r="E45" s="39"/>
      <c r="F45" s="40"/>
      <c r="G45" s="41" t="s">
        <v>238</v>
      </c>
      <c r="H45" s="113"/>
      <c r="I45" s="61">
        <f>SUM(I38:I44)</f>
        <v>0</v>
      </c>
      <c r="J45" s="61">
        <f>SUM(J38:J44)</f>
        <v>0</v>
      </c>
      <c r="K45" s="160" t="s">
        <v>35</v>
      </c>
    </row>
    <row r="46" spans="1:11" ht="12.75">
      <c r="A46" s="165"/>
      <c r="B46" s="39"/>
      <c r="C46" s="39"/>
      <c r="D46" s="39"/>
      <c r="E46" s="39"/>
      <c r="F46" s="40"/>
      <c r="G46" s="41"/>
      <c r="H46" s="45"/>
      <c r="I46" s="54"/>
      <c r="J46" s="54"/>
      <c r="K46" s="160"/>
    </row>
    <row r="47" spans="1:11" ht="13.5" thickBot="1">
      <c r="A47" s="165" t="s">
        <v>22</v>
      </c>
      <c r="B47" s="55" t="s">
        <v>174</v>
      </c>
      <c r="C47" s="113"/>
      <c r="D47" s="60">
        <f>+D24+D41</f>
        <v>0</v>
      </c>
      <c r="E47" s="60">
        <f>+E24+E41</f>
        <v>0</v>
      </c>
      <c r="F47" s="40"/>
      <c r="G47" s="56" t="s">
        <v>378</v>
      </c>
      <c r="H47" s="113"/>
      <c r="I47" s="61">
        <f>+I35+I45</f>
        <v>0</v>
      </c>
      <c r="J47" s="61">
        <f>+J35+J45</f>
        <v>0</v>
      </c>
      <c r="K47" s="160" t="s">
        <v>36</v>
      </c>
    </row>
    <row r="48" spans="1:5" ht="13.5" thickTop="1">
      <c r="A48" s="165"/>
      <c r="B48" s="29"/>
      <c r="C48" s="20"/>
      <c r="D48" s="21"/>
      <c r="E48" s="21"/>
    </row>
    <row r="49" ht="12.75">
      <c r="B49" s="3"/>
    </row>
    <row r="50" spans="1:2" ht="12.75">
      <c r="A50" s="165"/>
      <c r="B50" s="26"/>
    </row>
    <row r="51" spans="1:2" ht="12.75">
      <c r="A51" s="165"/>
      <c r="B51" s="18"/>
    </row>
    <row r="57" ht="12.75">
      <c r="A57" s="163"/>
    </row>
    <row r="58" ht="12.75">
      <c r="A58" s="163"/>
    </row>
    <row r="59" ht="12.75">
      <c r="A59" s="163"/>
    </row>
    <row r="60" ht="12.75">
      <c r="A60" s="163"/>
    </row>
    <row r="61" ht="12.75">
      <c r="A61" s="163"/>
    </row>
    <row r="62" ht="12.75">
      <c r="A62" s="163"/>
    </row>
    <row r="63" ht="12.75">
      <c r="A63" s="163"/>
    </row>
    <row r="64" ht="12.75">
      <c r="A64" s="163"/>
    </row>
    <row r="65" ht="12.75">
      <c r="A65" s="163"/>
    </row>
    <row r="66" ht="12.75">
      <c r="A66" s="163"/>
    </row>
    <row r="67" ht="12.75">
      <c r="A67" s="163"/>
    </row>
    <row r="68" ht="12.75">
      <c r="A68" s="163"/>
    </row>
    <row r="69" ht="12.75">
      <c r="A69" s="163"/>
    </row>
  </sheetData>
  <sheetProtection password="FDAC" sheet="1"/>
  <protectedRanges>
    <protectedRange sqref="C9:E10 C11 C12:E19 C20 C21:E22 C23:C24 C27:E28 C29 C30:E40 C41 C47 H9:J9 H10 H19 H20:J20 H21 H24:J24 H25 H26:J33 H34:H35 H38:J44 H45 H47 H11:J18" name="Rango1"/>
  </protectedRanges>
  <mergeCells count="4">
    <mergeCell ref="B1:J1"/>
    <mergeCell ref="B2:J2"/>
    <mergeCell ref="B3:J3"/>
    <mergeCell ref="B4:J4"/>
  </mergeCells>
  <printOptions horizontalCentered="1"/>
  <pageMargins left="0.31496062992125984" right="0.7480314960629921" top="0.7086614173228347" bottom="0.984251968503937" header="0" footer="0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2.28125" style="158" customWidth="1"/>
    <col min="2" max="2" width="72.7109375" style="0" customWidth="1"/>
    <col min="3" max="3" width="7.140625" style="0" customWidth="1"/>
    <col min="4" max="4" width="12.8515625" style="1" customWidth="1"/>
    <col min="5" max="5" width="12.8515625" style="0" customWidth="1"/>
    <col min="6" max="6" width="11.421875" style="6" customWidth="1"/>
  </cols>
  <sheetData>
    <row r="1" spans="2:5" ht="12.75">
      <c r="B1" s="178"/>
      <c r="C1" s="178"/>
      <c r="D1" s="178"/>
      <c r="E1" s="178"/>
    </row>
    <row r="2" spans="2:5" ht="12.75">
      <c r="B2" s="178" t="s">
        <v>189</v>
      </c>
      <c r="C2" s="178"/>
      <c r="D2" s="178"/>
      <c r="E2" s="178"/>
    </row>
    <row r="3" spans="2:5" ht="12.75">
      <c r="B3" s="178" t="str">
        <f>CONCATENATE("Por los años terminados el 31 de Diciembre de ",'Inf General'!B5," y ",'Inf General'!B5-1)</f>
        <v>Por los años terminados el 31 de Diciembre de 2012 y 2011</v>
      </c>
      <c r="C3" s="178"/>
      <c r="D3" s="178"/>
      <c r="E3" s="178"/>
    </row>
    <row r="4" spans="2:5" ht="12.75">
      <c r="B4" s="178" t="str">
        <f>+'Situación Financiera'!B4</f>
        <v>(En miles de nuevos soles)</v>
      </c>
      <c r="C4" s="178"/>
      <c r="D4" s="178"/>
      <c r="E4" s="178"/>
    </row>
    <row r="5" spans="2:5" ht="12.75">
      <c r="B5" s="58"/>
      <c r="C5" s="58"/>
      <c r="D5" s="58"/>
      <c r="E5" s="58"/>
    </row>
    <row r="6" spans="2:5" ht="12.75">
      <c r="B6" s="58"/>
      <c r="C6" s="58"/>
      <c r="D6" s="58"/>
      <c r="E6" s="58"/>
    </row>
    <row r="7" spans="1:5" ht="43.5" customHeight="1">
      <c r="A7" s="162" t="s">
        <v>328</v>
      </c>
      <c r="B7" s="57"/>
      <c r="C7" s="57" t="s">
        <v>128</v>
      </c>
      <c r="D7" s="57" t="str">
        <f>+'Inf General'!B5</f>
        <v>2012</v>
      </c>
      <c r="E7" s="57">
        <f>+'Inf General'!B5-1</f>
        <v>2011</v>
      </c>
    </row>
    <row r="8" spans="1:5" ht="12.75">
      <c r="A8" s="160"/>
      <c r="B8" s="38"/>
      <c r="C8" s="39"/>
      <c r="D8" s="39"/>
      <c r="E8" s="39"/>
    </row>
    <row r="9" spans="1:5" ht="12.75">
      <c r="A9" s="165" t="s">
        <v>37</v>
      </c>
      <c r="B9" s="44" t="s">
        <v>404</v>
      </c>
      <c r="C9" s="113"/>
      <c r="D9" s="118">
        <v>0</v>
      </c>
      <c r="E9" s="118">
        <v>0</v>
      </c>
    </row>
    <row r="10" spans="1:5" ht="12.75">
      <c r="A10" s="165" t="s">
        <v>38</v>
      </c>
      <c r="B10" s="44" t="s">
        <v>190</v>
      </c>
      <c r="C10" s="113"/>
      <c r="D10" s="118">
        <v>0</v>
      </c>
      <c r="E10" s="118">
        <v>0</v>
      </c>
    </row>
    <row r="11" spans="1:5" ht="12.75">
      <c r="A11" s="165" t="s">
        <v>39</v>
      </c>
      <c r="B11" s="38" t="s">
        <v>329</v>
      </c>
      <c r="C11" s="113"/>
      <c r="D11" s="71">
        <f>+D9+D10</f>
        <v>0</v>
      </c>
      <c r="E11" s="71">
        <f>+E9+E10</f>
        <v>0</v>
      </c>
    </row>
    <row r="12" spans="1:5" ht="12.75">
      <c r="A12" s="165" t="s">
        <v>41</v>
      </c>
      <c r="B12" s="44" t="s">
        <v>191</v>
      </c>
      <c r="C12" s="113"/>
      <c r="D12" s="118">
        <v>0</v>
      </c>
      <c r="E12" s="118">
        <v>0</v>
      </c>
    </row>
    <row r="13" spans="1:5" ht="12.75">
      <c r="A13" s="165" t="s">
        <v>40</v>
      </c>
      <c r="B13" s="44" t="s">
        <v>3</v>
      </c>
      <c r="C13" s="113"/>
      <c r="D13" s="118">
        <v>0</v>
      </c>
      <c r="E13" s="118">
        <v>0</v>
      </c>
    </row>
    <row r="14" spans="1:5" ht="12.75">
      <c r="A14" s="165" t="s">
        <v>100</v>
      </c>
      <c r="B14" s="62" t="s">
        <v>192</v>
      </c>
      <c r="C14" s="113"/>
      <c r="D14" s="118">
        <v>0</v>
      </c>
      <c r="E14" s="118">
        <v>0</v>
      </c>
    </row>
    <row r="15" spans="1:7" ht="12.75">
      <c r="A15" s="165" t="s">
        <v>45</v>
      </c>
      <c r="B15" s="44" t="s">
        <v>193</v>
      </c>
      <c r="C15" s="113"/>
      <c r="D15" s="118">
        <v>0</v>
      </c>
      <c r="E15" s="118">
        <v>0</v>
      </c>
      <c r="G15" s="14"/>
    </row>
    <row r="16" spans="1:5" ht="12.75">
      <c r="A16" s="165" t="s">
        <v>46</v>
      </c>
      <c r="B16" s="44" t="s">
        <v>194</v>
      </c>
      <c r="C16" s="113"/>
      <c r="D16" s="118">
        <v>0</v>
      </c>
      <c r="E16" s="118">
        <v>0</v>
      </c>
    </row>
    <row r="17" spans="1:5" ht="12.75">
      <c r="A17" s="165" t="s">
        <v>451</v>
      </c>
      <c r="B17" s="143" t="s">
        <v>405</v>
      </c>
      <c r="C17" s="113"/>
      <c r="D17" s="118">
        <v>0</v>
      </c>
      <c r="E17" s="118">
        <v>0</v>
      </c>
    </row>
    <row r="18" spans="1:5" ht="12.75">
      <c r="A18" s="165" t="s">
        <v>42</v>
      </c>
      <c r="B18" s="38" t="s">
        <v>507</v>
      </c>
      <c r="C18" s="113"/>
      <c r="D18" s="71">
        <f>SUM(D11:D17)</f>
        <v>0</v>
      </c>
      <c r="E18" s="71">
        <f>SUM(E11:E17)</f>
        <v>0</v>
      </c>
    </row>
    <row r="19" spans="1:5" ht="12.75">
      <c r="A19" s="165" t="s">
        <v>43</v>
      </c>
      <c r="B19" s="44" t="s">
        <v>4</v>
      </c>
      <c r="C19" s="113"/>
      <c r="D19" s="118">
        <v>0</v>
      </c>
      <c r="E19" s="118">
        <v>0</v>
      </c>
    </row>
    <row r="20" spans="1:5" ht="12.75">
      <c r="A20" s="165" t="s">
        <v>44</v>
      </c>
      <c r="B20" s="44" t="s">
        <v>5</v>
      </c>
      <c r="C20" s="113"/>
      <c r="D20" s="118">
        <v>0</v>
      </c>
      <c r="E20" s="118">
        <v>0</v>
      </c>
    </row>
    <row r="21" spans="1:5" ht="12.75">
      <c r="A21" s="165" t="s">
        <v>306</v>
      </c>
      <c r="B21" s="44" t="s">
        <v>293</v>
      </c>
      <c r="C21" s="113"/>
      <c r="D21" s="118">
        <v>0</v>
      </c>
      <c r="E21" s="118">
        <v>0</v>
      </c>
    </row>
    <row r="22" spans="1:5" ht="12.75">
      <c r="A22" s="165" t="s">
        <v>497</v>
      </c>
      <c r="B22" s="53" t="s">
        <v>496</v>
      </c>
      <c r="C22" s="113"/>
      <c r="D22" s="118">
        <v>0</v>
      </c>
      <c r="E22" s="118">
        <v>0</v>
      </c>
    </row>
    <row r="23" spans="1:5" ht="22.5">
      <c r="A23" s="165" t="s">
        <v>307</v>
      </c>
      <c r="B23" s="63" t="s">
        <v>213</v>
      </c>
      <c r="C23" s="113"/>
      <c r="D23" s="118">
        <v>0</v>
      </c>
      <c r="E23" s="118">
        <v>0</v>
      </c>
    </row>
    <row r="24" spans="1:5" ht="22.5">
      <c r="A24" s="165" t="s">
        <v>452</v>
      </c>
      <c r="B24" s="63" t="s">
        <v>406</v>
      </c>
      <c r="C24" s="113"/>
      <c r="D24" s="118">
        <v>0</v>
      </c>
      <c r="E24" s="118">
        <v>0</v>
      </c>
    </row>
    <row r="25" spans="1:5" ht="12.75">
      <c r="A25" s="165" t="s">
        <v>101</v>
      </c>
      <c r="B25" s="38" t="s">
        <v>195</v>
      </c>
      <c r="C25" s="113"/>
      <c r="D25" s="60">
        <f>SUM(D18:D24)</f>
        <v>0</v>
      </c>
      <c r="E25" s="60">
        <f>SUM(E18:E24)</f>
        <v>0</v>
      </c>
    </row>
    <row r="26" spans="1:5" ht="12.75">
      <c r="A26" s="165" t="s">
        <v>47</v>
      </c>
      <c r="B26" s="44" t="s">
        <v>196</v>
      </c>
      <c r="C26" s="113"/>
      <c r="D26" s="118">
        <v>0</v>
      </c>
      <c r="E26" s="118">
        <v>0</v>
      </c>
    </row>
    <row r="27" spans="1:5" ht="12.75">
      <c r="A27" s="165" t="s">
        <v>152</v>
      </c>
      <c r="B27" s="41" t="s">
        <v>327</v>
      </c>
      <c r="C27" s="113"/>
      <c r="D27" s="71">
        <f>+D25+D26</f>
        <v>0</v>
      </c>
      <c r="E27" s="71">
        <f>+E25+E26</f>
        <v>0</v>
      </c>
    </row>
    <row r="28" spans="1:5" ht="12.75">
      <c r="A28" s="165" t="s">
        <v>153</v>
      </c>
      <c r="B28" s="53" t="s">
        <v>407</v>
      </c>
      <c r="C28" s="113"/>
      <c r="D28" s="118">
        <v>0</v>
      </c>
      <c r="E28" s="118">
        <v>0</v>
      </c>
    </row>
    <row r="29" spans="1:7" ht="12.75">
      <c r="A29" s="165" t="s">
        <v>48</v>
      </c>
      <c r="B29" s="41" t="s">
        <v>248</v>
      </c>
      <c r="C29" s="113"/>
      <c r="D29" s="60">
        <f>+D27+D28</f>
        <v>0</v>
      </c>
      <c r="E29" s="60">
        <f>+E27+E28</f>
        <v>0</v>
      </c>
      <c r="G29" s="14"/>
    </row>
    <row r="30" spans="1:5" ht="12.75">
      <c r="A30" s="165"/>
      <c r="B30" s="41"/>
      <c r="C30" s="45"/>
      <c r="D30" s="67"/>
      <c r="E30" s="67"/>
    </row>
    <row r="31" spans="1:5" ht="12.75">
      <c r="A31" s="165"/>
      <c r="B31" s="64" t="s">
        <v>214</v>
      </c>
      <c r="C31" s="51"/>
      <c r="D31" s="68"/>
      <c r="E31" s="68"/>
    </row>
    <row r="32" spans="1:5" ht="12.75">
      <c r="A32" s="165"/>
      <c r="B32" s="144" t="s">
        <v>408</v>
      </c>
      <c r="C32" s="51"/>
      <c r="D32" s="68"/>
      <c r="E32" s="68"/>
    </row>
    <row r="33" spans="1:5" ht="12" customHeight="1">
      <c r="A33" s="165" t="s">
        <v>154</v>
      </c>
      <c r="B33" s="65" t="s">
        <v>508</v>
      </c>
      <c r="C33" s="115"/>
      <c r="D33" s="119">
        <v>0</v>
      </c>
      <c r="E33" s="119">
        <v>0</v>
      </c>
    </row>
    <row r="34" spans="1:5" ht="12.75">
      <c r="A34" s="165" t="s">
        <v>308</v>
      </c>
      <c r="B34" s="65" t="s">
        <v>509</v>
      </c>
      <c r="C34" s="115"/>
      <c r="D34" s="120">
        <v>0</v>
      </c>
      <c r="E34" s="120">
        <v>0</v>
      </c>
    </row>
    <row r="35" spans="1:5" ht="12.75">
      <c r="A35" s="165" t="s">
        <v>310</v>
      </c>
      <c r="B35" s="66" t="s">
        <v>510</v>
      </c>
      <c r="C35" s="115"/>
      <c r="D35" s="70">
        <f>D33+D34</f>
        <v>0</v>
      </c>
      <c r="E35" s="70">
        <f>E33+E34</f>
        <v>0</v>
      </c>
    </row>
    <row r="36" spans="1:5" ht="12.75">
      <c r="A36" s="165"/>
      <c r="B36" s="66"/>
      <c r="C36" s="51"/>
      <c r="D36" s="68"/>
      <c r="E36" s="68"/>
    </row>
    <row r="37" spans="1:5" ht="12.75">
      <c r="A37" s="165" t="s">
        <v>155</v>
      </c>
      <c r="B37" s="65" t="s">
        <v>197</v>
      </c>
      <c r="C37" s="115"/>
      <c r="D37" s="120">
        <v>0</v>
      </c>
      <c r="E37" s="120">
        <v>0</v>
      </c>
    </row>
    <row r="38" spans="1:7" ht="12.75">
      <c r="A38" s="165" t="s">
        <v>309</v>
      </c>
      <c r="B38" s="65" t="s">
        <v>198</v>
      </c>
      <c r="C38" s="115"/>
      <c r="D38" s="120">
        <v>0</v>
      </c>
      <c r="E38" s="120">
        <v>0</v>
      </c>
      <c r="G38" s="14"/>
    </row>
    <row r="39" spans="1:5" ht="12.75">
      <c r="A39" s="165" t="s">
        <v>311</v>
      </c>
      <c r="B39" s="66" t="s">
        <v>379</v>
      </c>
      <c r="C39" s="115"/>
      <c r="D39" s="70">
        <f>D37+D38</f>
        <v>0</v>
      </c>
      <c r="E39" s="70">
        <f>E37+E38</f>
        <v>0</v>
      </c>
    </row>
    <row r="40" spans="1:5" ht="12.75">
      <c r="A40" s="165"/>
      <c r="B40" s="66"/>
      <c r="C40" s="51"/>
      <c r="D40" s="69"/>
      <c r="E40" s="69"/>
    </row>
    <row r="41" spans="1:5" ht="12.75">
      <c r="A41" s="165"/>
      <c r="B41" s="144" t="s">
        <v>409</v>
      </c>
      <c r="C41" s="51"/>
      <c r="D41" s="69"/>
      <c r="E41" s="69"/>
    </row>
    <row r="42" spans="1:5" ht="12.75">
      <c r="A42" s="165" t="s">
        <v>156</v>
      </c>
      <c r="B42" s="65" t="s">
        <v>511</v>
      </c>
      <c r="C42" s="115"/>
      <c r="D42" s="120">
        <v>0</v>
      </c>
      <c r="E42" s="120">
        <v>0</v>
      </c>
    </row>
    <row r="43" spans="1:5" ht="12.75">
      <c r="A43" s="165" t="s">
        <v>312</v>
      </c>
      <c r="B43" s="65" t="s">
        <v>512</v>
      </c>
      <c r="C43" s="115"/>
      <c r="D43" s="120">
        <v>0</v>
      </c>
      <c r="E43" s="120">
        <v>0</v>
      </c>
    </row>
    <row r="44" spans="1:5" ht="12.75">
      <c r="A44" s="165" t="s">
        <v>382</v>
      </c>
      <c r="B44" s="66" t="s">
        <v>513</v>
      </c>
      <c r="C44" s="115"/>
      <c r="D44" s="70">
        <f>D42+D43</f>
        <v>0</v>
      </c>
      <c r="E44" s="70">
        <f>E42+E43</f>
        <v>0</v>
      </c>
    </row>
    <row r="45" spans="1:5" ht="12.75">
      <c r="A45" s="165"/>
      <c r="B45" s="66"/>
      <c r="C45" s="51"/>
      <c r="D45" s="68"/>
      <c r="E45" s="68"/>
    </row>
    <row r="46" spans="1:5" ht="12.75">
      <c r="A46" s="165" t="s">
        <v>157</v>
      </c>
      <c r="B46" s="65" t="s">
        <v>199</v>
      </c>
      <c r="C46" s="115"/>
      <c r="D46" s="120">
        <v>0</v>
      </c>
      <c r="E46" s="120">
        <v>0</v>
      </c>
    </row>
    <row r="47" spans="1:5" ht="12.75">
      <c r="A47" s="165" t="s">
        <v>313</v>
      </c>
      <c r="B47" s="65" t="s">
        <v>200</v>
      </c>
      <c r="C47" s="115"/>
      <c r="D47" s="120">
        <v>0</v>
      </c>
      <c r="E47" s="120">
        <v>0</v>
      </c>
    </row>
    <row r="48" spans="1:5" ht="12.75">
      <c r="A48" s="165" t="s">
        <v>383</v>
      </c>
      <c r="B48" s="66" t="s">
        <v>380</v>
      </c>
      <c r="C48" s="115"/>
      <c r="D48" s="70">
        <f>D46+D47</f>
        <v>0</v>
      </c>
      <c r="E48" s="70">
        <f>E46+E47</f>
        <v>0</v>
      </c>
    </row>
    <row r="50" ht="12.75"/>
    <row r="51" ht="12.75"/>
  </sheetData>
  <sheetProtection password="FDAC" sheet="1"/>
  <protectedRanges>
    <protectedRange sqref="C9:E10 C11 C12:E17 C18 C19:E24 C25 C26:E26 C27 C28:E28 C29 C33:E34 C35 C37:E38 C39 C42:E43 C44 C46:E47 C48" name="Rango1"/>
  </protectedRanges>
  <mergeCells count="4">
    <mergeCell ref="B1:E1"/>
    <mergeCell ref="B2:E2"/>
    <mergeCell ref="B3:E3"/>
    <mergeCell ref="B4:E4"/>
  </mergeCells>
  <printOptions horizontalCentered="1"/>
  <pageMargins left="0.38" right="0.44" top="1.0236220472440944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2.140625" style="158" customWidth="1"/>
    <col min="2" max="2" width="74.28125" style="17" customWidth="1"/>
    <col min="3" max="3" width="7.140625" style="17" customWidth="1"/>
    <col min="4" max="4" width="12.8515625" style="33" customWidth="1"/>
    <col min="5" max="5" width="12.8515625" style="17" customWidth="1"/>
    <col min="6" max="6" width="28.421875" style="6" bestFit="1" customWidth="1"/>
    <col min="7" max="7" width="30.00390625" style="0" customWidth="1"/>
    <col min="8" max="8" width="29.7109375" style="0" bestFit="1" customWidth="1"/>
  </cols>
  <sheetData>
    <row r="1" spans="2:5" ht="12.75">
      <c r="B1" s="178"/>
      <c r="C1" s="178"/>
      <c r="D1" s="178"/>
      <c r="E1" s="178"/>
    </row>
    <row r="2" spans="2:5" ht="12.75">
      <c r="B2" s="178" t="s">
        <v>201</v>
      </c>
      <c r="C2" s="178"/>
      <c r="D2" s="178"/>
      <c r="E2" s="178"/>
    </row>
    <row r="3" spans="2:5" ht="12.75">
      <c r="B3" s="178" t="str">
        <f>CONCATENATE("Por los años terminados el 31 de Diciembre de ",'Inf General'!B5," y ",'Inf General'!B5-1)</f>
        <v>Por los años terminados el 31 de Diciembre de 2012 y 2011</v>
      </c>
      <c r="C3" s="178"/>
      <c r="D3" s="178"/>
      <c r="E3" s="178"/>
    </row>
    <row r="4" spans="2:5" ht="12.75">
      <c r="B4" s="178" t="str">
        <f>+'Situación Financiera'!B4</f>
        <v>(En miles de nuevos soles)</v>
      </c>
      <c r="C4" s="178"/>
      <c r="D4" s="178"/>
      <c r="E4" s="178"/>
    </row>
    <row r="5" spans="2:5" ht="12.75">
      <c r="B5" s="72"/>
      <c r="C5" s="72"/>
      <c r="D5" s="72"/>
      <c r="E5" s="72"/>
    </row>
    <row r="6" spans="2:5" ht="12.75">
      <c r="B6" s="73"/>
      <c r="C6" s="73"/>
      <c r="D6" s="74"/>
      <c r="E6" s="74"/>
    </row>
    <row r="7" spans="1:5" ht="45.75" customHeight="1">
      <c r="A7" s="162" t="s">
        <v>328</v>
      </c>
      <c r="B7" s="105"/>
      <c r="C7" s="106" t="s">
        <v>128</v>
      </c>
      <c r="D7" s="107" t="str">
        <f>+'Inf General'!B5</f>
        <v>2012</v>
      </c>
      <c r="E7" s="107">
        <f>+'Inf General'!B5-1</f>
        <v>2011</v>
      </c>
    </row>
    <row r="8" spans="1:5" ht="12.75">
      <c r="A8" s="162"/>
      <c r="B8" s="75"/>
      <c r="C8" s="79"/>
      <c r="D8" s="80"/>
      <c r="E8" s="80"/>
    </row>
    <row r="9" spans="1:5" ht="12.75">
      <c r="A9" s="160" t="s">
        <v>314</v>
      </c>
      <c r="B9" s="41" t="s">
        <v>389</v>
      </c>
      <c r="C9" s="121"/>
      <c r="D9" s="118">
        <v>0</v>
      </c>
      <c r="E9" s="118">
        <v>0</v>
      </c>
    </row>
    <row r="10" spans="1:5" ht="12.75">
      <c r="A10" s="160"/>
      <c r="B10" s="44"/>
      <c r="C10" s="45"/>
      <c r="D10" s="78"/>
      <c r="E10" s="78"/>
    </row>
    <row r="11" spans="1:5" ht="12.75">
      <c r="A11" s="160"/>
      <c r="B11" s="76" t="s">
        <v>270</v>
      </c>
      <c r="C11" s="45"/>
      <c r="D11" s="78"/>
      <c r="E11" s="78"/>
    </row>
    <row r="12" spans="1:5" ht="12.75">
      <c r="A12" s="160" t="s">
        <v>315</v>
      </c>
      <c r="B12" s="112" t="s">
        <v>202</v>
      </c>
      <c r="C12" s="113"/>
      <c r="D12" s="114">
        <v>0</v>
      </c>
      <c r="E12" s="114">
        <v>0</v>
      </c>
    </row>
    <row r="13" spans="1:5" ht="12.75">
      <c r="A13" s="160" t="s">
        <v>453</v>
      </c>
      <c r="B13" s="136" t="s">
        <v>514</v>
      </c>
      <c r="C13" s="113"/>
      <c r="D13" s="114">
        <v>0</v>
      </c>
      <c r="E13" s="114">
        <v>0</v>
      </c>
    </row>
    <row r="14" spans="1:5" ht="12.75">
      <c r="A14" s="160" t="s">
        <v>316</v>
      </c>
      <c r="B14" s="137" t="s">
        <v>410</v>
      </c>
      <c r="C14" s="113"/>
      <c r="D14" s="114">
        <v>0</v>
      </c>
      <c r="E14" s="114">
        <v>0</v>
      </c>
    </row>
    <row r="15" spans="1:8" ht="12.75">
      <c r="A15" s="160" t="s">
        <v>317</v>
      </c>
      <c r="B15" s="126" t="s">
        <v>203</v>
      </c>
      <c r="C15" s="113"/>
      <c r="D15" s="114">
        <v>0</v>
      </c>
      <c r="E15" s="114">
        <v>0</v>
      </c>
      <c r="F15" s="23"/>
      <c r="G15" s="23"/>
      <c r="H15" s="23"/>
    </row>
    <row r="16" spans="1:8" ht="12.75">
      <c r="A16" s="160" t="s">
        <v>454</v>
      </c>
      <c r="B16" s="137" t="s">
        <v>411</v>
      </c>
      <c r="C16" s="113"/>
      <c r="D16" s="114">
        <v>0</v>
      </c>
      <c r="E16" s="114">
        <v>0</v>
      </c>
      <c r="F16" s="23"/>
      <c r="G16" s="23"/>
      <c r="H16" s="23"/>
    </row>
    <row r="17" spans="1:5" ht="12.75">
      <c r="A17" s="160" t="s">
        <v>318</v>
      </c>
      <c r="B17" s="112" t="s">
        <v>204</v>
      </c>
      <c r="C17" s="113"/>
      <c r="D17" s="114">
        <v>0</v>
      </c>
      <c r="E17" s="114">
        <v>0</v>
      </c>
    </row>
    <row r="18" spans="1:5" ht="12.75">
      <c r="A18" s="160" t="s">
        <v>455</v>
      </c>
      <c r="B18" s="137" t="s">
        <v>412</v>
      </c>
      <c r="C18" s="113"/>
      <c r="D18" s="114">
        <v>0</v>
      </c>
      <c r="E18" s="114">
        <v>0</v>
      </c>
    </row>
    <row r="19" spans="1:5" ht="22.5">
      <c r="A19" s="160" t="s">
        <v>478</v>
      </c>
      <c r="B19" s="137" t="s">
        <v>413</v>
      </c>
      <c r="C19" s="113"/>
      <c r="D19" s="114">
        <v>0</v>
      </c>
      <c r="E19" s="114">
        <v>0</v>
      </c>
    </row>
    <row r="20" spans="1:5" ht="12.75">
      <c r="A20" s="160" t="s">
        <v>323</v>
      </c>
      <c r="B20" s="76" t="s">
        <v>414</v>
      </c>
      <c r="C20" s="113"/>
      <c r="D20" s="60">
        <f>SUM(D12:D19)</f>
        <v>0</v>
      </c>
      <c r="E20" s="60">
        <f>SUM(E12:E19)</f>
        <v>0</v>
      </c>
    </row>
    <row r="21" spans="1:5" ht="12.75">
      <c r="A21" s="160"/>
      <c r="B21" s="76"/>
      <c r="C21" s="45"/>
      <c r="D21" s="78"/>
      <c r="E21" s="78"/>
    </row>
    <row r="22" spans="1:6" ht="12.75">
      <c r="A22" s="160"/>
      <c r="B22" s="77" t="s">
        <v>215</v>
      </c>
      <c r="C22" s="51"/>
      <c r="D22" s="81"/>
      <c r="E22" s="81"/>
      <c r="F22" s="36"/>
    </row>
    <row r="23" spans="1:5" ht="12.75">
      <c r="A23" s="160" t="s">
        <v>319</v>
      </c>
      <c r="B23" s="112" t="s">
        <v>202</v>
      </c>
      <c r="C23" s="129"/>
      <c r="D23" s="114">
        <v>0</v>
      </c>
      <c r="E23" s="114">
        <v>0</v>
      </c>
    </row>
    <row r="24" spans="1:7" ht="12.75">
      <c r="A24" s="160" t="s">
        <v>456</v>
      </c>
      <c r="B24" s="138" t="s">
        <v>514</v>
      </c>
      <c r="C24" s="129"/>
      <c r="D24" s="114">
        <v>0</v>
      </c>
      <c r="E24" s="114">
        <v>0</v>
      </c>
      <c r="F24" s="23"/>
      <c r="G24" s="23"/>
    </row>
    <row r="25" spans="1:5" ht="12.75">
      <c r="A25" s="160" t="s">
        <v>320</v>
      </c>
      <c r="B25" s="137" t="s">
        <v>410</v>
      </c>
      <c r="C25" s="129"/>
      <c r="D25" s="114">
        <v>0</v>
      </c>
      <c r="E25" s="114">
        <v>0</v>
      </c>
    </row>
    <row r="26" spans="1:5" ht="12.75">
      <c r="A26" s="160" t="s">
        <v>321</v>
      </c>
      <c r="B26" s="126" t="s">
        <v>203</v>
      </c>
      <c r="C26" s="129"/>
      <c r="D26" s="114">
        <v>0</v>
      </c>
      <c r="E26" s="114">
        <v>0</v>
      </c>
    </row>
    <row r="27" spans="1:7" ht="12.75">
      <c r="A27" s="160" t="s">
        <v>457</v>
      </c>
      <c r="B27" s="137" t="s">
        <v>411</v>
      </c>
      <c r="C27" s="129"/>
      <c r="D27" s="114">
        <v>0</v>
      </c>
      <c r="E27" s="114">
        <v>0</v>
      </c>
      <c r="F27" s="23"/>
      <c r="G27" s="23"/>
    </row>
    <row r="28" spans="1:5" ht="12.75">
      <c r="A28" s="160" t="s">
        <v>322</v>
      </c>
      <c r="B28" s="112" t="s">
        <v>204</v>
      </c>
      <c r="C28" s="129"/>
      <c r="D28" s="114">
        <v>0</v>
      </c>
      <c r="E28" s="114">
        <v>0</v>
      </c>
    </row>
    <row r="29" spans="1:5" ht="12.75">
      <c r="A29" s="160" t="s">
        <v>458</v>
      </c>
      <c r="B29" s="137" t="s">
        <v>412</v>
      </c>
      <c r="C29" s="129"/>
      <c r="D29" s="114">
        <v>0</v>
      </c>
      <c r="E29" s="114">
        <v>0</v>
      </c>
    </row>
    <row r="30" spans="1:5" ht="22.5">
      <c r="A30" s="160" t="s">
        <v>479</v>
      </c>
      <c r="B30" s="137" t="s">
        <v>413</v>
      </c>
      <c r="C30" s="129"/>
      <c r="D30" s="114">
        <v>0</v>
      </c>
      <c r="E30" s="114">
        <v>0</v>
      </c>
    </row>
    <row r="31" spans="1:5" ht="22.5">
      <c r="A31" s="160" t="s">
        <v>324</v>
      </c>
      <c r="B31" s="77" t="s">
        <v>244</v>
      </c>
      <c r="C31" s="129"/>
      <c r="D31" s="82">
        <f>SUM(D23:D30)</f>
        <v>0</v>
      </c>
      <c r="E31" s="82">
        <f>SUM(E23:E30)</f>
        <v>0</v>
      </c>
    </row>
    <row r="32" spans="1:5" ht="12.75">
      <c r="A32" s="160" t="s">
        <v>325</v>
      </c>
      <c r="B32" s="76" t="s">
        <v>216</v>
      </c>
      <c r="C32" s="129"/>
      <c r="D32" s="82">
        <f>+D20+D31</f>
        <v>0</v>
      </c>
      <c r="E32" s="82">
        <f>+E20+E31</f>
        <v>0</v>
      </c>
    </row>
    <row r="33" spans="1:5" ht="12.75">
      <c r="A33" s="160" t="s">
        <v>326</v>
      </c>
      <c r="B33" s="66" t="s">
        <v>205</v>
      </c>
      <c r="C33" s="129"/>
      <c r="D33" s="82">
        <f>+D9+D32</f>
        <v>0</v>
      </c>
      <c r="E33" s="82">
        <f>+E9+E32</f>
        <v>0</v>
      </c>
    </row>
    <row r="34" spans="1:6" s="10" customFormat="1" ht="12.75">
      <c r="A34" s="165"/>
      <c r="B34" s="27"/>
      <c r="C34" s="22"/>
      <c r="D34" s="32"/>
      <c r="E34" s="32"/>
      <c r="F34" s="28"/>
    </row>
    <row r="35" spans="1:3" ht="12.75">
      <c r="A35" s="160"/>
      <c r="B35" s="25"/>
      <c r="C35" s="22"/>
    </row>
    <row r="36" ht="12.75"/>
  </sheetData>
  <sheetProtection password="FDAC" sheet="1"/>
  <protectedRanges>
    <protectedRange sqref="C9:E9 C12:E19 C20 C23:E30 C31:C33" name="Rango1"/>
  </protectedRanges>
  <mergeCells count="4">
    <mergeCell ref="B1:E1"/>
    <mergeCell ref="B2:E2"/>
    <mergeCell ref="B3:E3"/>
    <mergeCell ref="B4:E4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PageLayoutView="0" workbookViewId="0" topLeftCell="A1">
      <selection activeCell="B23" sqref="B23"/>
    </sheetView>
  </sheetViews>
  <sheetFormatPr defaultColWidth="11.421875" defaultRowHeight="12.75"/>
  <cols>
    <col min="1" max="1" width="2.28125" style="158" customWidth="1"/>
    <col min="2" max="2" width="80.57421875" style="17" customWidth="1"/>
    <col min="3" max="3" width="8.57421875" style="0" customWidth="1"/>
    <col min="4" max="5" width="12.8515625" style="0" customWidth="1"/>
  </cols>
  <sheetData>
    <row r="1" spans="2:5" ht="12.75">
      <c r="B1" s="179"/>
      <c r="C1" s="179"/>
      <c r="D1" s="179"/>
      <c r="E1" s="179"/>
    </row>
    <row r="2" spans="2:5" ht="12.75">
      <c r="B2" s="179" t="s">
        <v>76</v>
      </c>
      <c r="C2" s="179"/>
      <c r="D2" s="179"/>
      <c r="E2" s="179"/>
    </row>
    <row r="3" spans="2:5" ht="12.75">
      <c r="B3" s="179" t="s">
        <v>231</v>
      </c>
      <c r="C3" s="179"/>
      <c r="D3" s="179"/>
      <c r="E3" s="179"/>
    </row>
    <row r="4" spans="2:5" ht="12.75">
      <c r="B4" s="179" t="str">
        <f>CONCATENATE("Por los años terminados el 31 de Diciembre de ",'Inf General'!B5," y ",'Inf General'!B5-1)</f>
        <v>Por los años terminados el 31 de Diciembre de 2012 y 2011</v>
      </c>
      <c r="C4" s="179"/>
      <c r="D4" s="179"/>
      <c r="E4" s="179"/>
    </row>
    <row r="5" spans="2:5" ht="12.75">
      <c r="B5" s="179" t="str">
        <f>+'Situación Financiera'!B4</f>
        <v>(En miles de nuevos soles)</v>
      </c>
      <c r="C5" s="179"/>
      <c r="D5" s="179"/>
      <c r="E5" s="179"/>
    </row>
    <row r="6" spans="2:5" ht="12.75">
      <c r="B6" s="73"/>
      <c r="C6" s="73"/>
      <c r="D6" s="73"/>
      <c r="E6" s="73"/>
    </row>
    <row r="7" spans="1:5" ht="39" customHeight="1">
      <c r="A7" s="162" t="s">
        <v>8</v>
      </c>
      <c r="B7" s="105"/>
      <c r="C7" s="99" t="s">
        <v>128</v>
      </c>
      <c r="D7" s="107" t="str">
        <f>+'Inf General'!B5</f>
        <v>2012</v>
      </c>
      <c r="E7" s="107">
        <f>+'Inf General'!B5-1</f>
        <v>2011</v>
      </c>
    </row>
    <row r="8" spans="1:5" ht="12.75">
      <c r="A8" s="159"/>
      <c r="B8" s="41" t="s">
        <v>520</v>
      </c>
      <c r="C8" s="42"/>
      <c r="D8" s="40"/>
      <c r="E8" s="40"/>
    </row>
    <row r="9" spans="1:5" ht="12.75">
      <c r="A9" s="160"/>
      <c r="B9" s="139" t="s">
        <v>417</v>
      </c>
      <c r="C9" s="42"/>
      <c r="D9" s="40"/>
      <c r="E9" s="40"/>
    </row>
    <row r="10" spans="1:5" ht="12.75">
      <c r="A10" s="160" t="s">
        <v>49</v>
      </c>
      <c r="B10" s="125" t="s">
        <v>387</v>
      </c>
      <c r="C10" s="113"/>
      <c r="D10" s="116">
        <v>0</v>
      </c>
      <c r="E10" s="116">
        <v>0</v>
      </c>
    </row>
    <row r="11" spans="1:5" ht="12.75">
      <c r="A11" s="160" t="s">
        <v>104</v>
      </c>
      <c r="B11" s="125" t="s">
        <v>219</v>
      </c>
      <c r="C11" s="113"/>
      <c r="D11" s="116">
        <v>0</v>
      </c>
      <c r="E11" s="116">
        <v>0</v>
      </c>
    </row>
    <row r="12" spans="1:5" ht="12.75">
      <c r="A12" s="160" t="s">
        <v>102</v>
      </c>
      <c r="B12" s="125" t="s">
        <v>415</v>
      </c>
      <c r="C12" s="113"/>
      <c r="D12" s="116">
        <v>0</v>
      </c>
      <c r="E12" s="116">
        <v>0</v>
      </c>
    </row>
    <row r="13" spans="1:5" ht="12.75">
      <c r="A13" s="160" t="s">
        <v>459</v>
      </c>
      <c r="B13" s="125" t="s">
        <v>416</v>
      </c>
      <c r="C13" s="113"/>
      <c r="D13" s="116">
        <v>0</v>
      </c>
      <c r="E13" s="116">
        <v>0</v>
      </c>
    </row>
    <row r="14" spans="1:5" ht="12.75">
      <c r="A14" s="160" t="s">
        <v>51</v>
      </c>
      <c r="B14" s="125" t="s">
        <v>418</v>
      </c>
      <c r="C14" s="113"/>
      <c r="D14" s="116">
        <v>0</v>
      </c>
      <c r="E14" s="116">
        <v>0</v>
      </c>
    </row>
    <row r="15" spans="1:5" ht="12.75">
      <c r="A15" s="160"/>
      <c r="B15" s="41" t="s">
        <v>419</v>
      </c>
      <c r="C15" s="45"/>
      <c r="D15" s="46"/>
      <c r="E15" s="46"/>
    </row>
    <row r="16" spans="1:5" ht="12.75">
      <c r="A16" s="160" t="s">
        <v>93</v>
      </c>
      <c r="B16" s="125" t="s">
        <v>149</v>
      </c>
      <c r="C16" s="113"/>
      <c r="D16" s="116">
        <v>0</v>
      </c>
      <c r="E16" s="116">
        <v>0</v>
      </c>
    </row>
    <row r="17" spans="1:5" ht="12.75">
      <c r="A17" s="160" t="s">
        <v>460</v>
      </c>
      <c r="B17" s="125" t="s">
        <v>415</v>
      </c>
      <c r="C17" s="113"/>
      <c r="D17" s="116">
        <v>0</v>
      </c>
      <c r="E17" s="116">
        <v>0</v>
      </c>
    </row>
    <row r="18" spans="1:5" ht="12.75">
      <c r="A18" s="160" t="s">
        <v>52</v>
      </c>
      <c r="B18" s="125" t="s">
        <v>420</v>
      </c>
      <c r="C18" s="113"/>
      <c r="D18" s="116">
        <v>0</v>
      </c>
      <c r="E18" s="116">
        <v>0</v>
      </c>
    </row>
    <row r="19" spans="1:5" ht="12.75">
      <c r="A19" s="160" t="s">
        <v>461</v>
      </c>
      <c r="B19" s="125" t="s">
        <v>421</v>
      </c>
      <c r="C19" s="113"/>
      <c r="D19" s="116">
        <v>0</v>
      </c>
      <c r="E19" s="116">
        <v>0</v>
      </c>
    </row>
    <row r="20" spans="1:5" ht="12.75">
      <c r="A20" s="160" t="s">
        <v>54</v>
      </c>
      <c r="B20" s="125" t="s">
        <v>221</v>
      </c>
      <c r="C20" s="113"/>
      <c r="D20" s="116">
        <v>0</v>
      </c>
      <c r="E20" s="116">
        <v>0</v>
      </c>
    </row>
    <row r="21" spans="1:5" ht="12.75">
      <c r="A21" s="160" t="s">
        <v>488</v>
      </c>
      <c r="B21" s="83" t="s">
        <v>422</v>
      </c>
      <c r="C21" s="113"/>
      <c r="D21" s="61">
        <f>SUM(D10:D20)</f>
        <v>0</v>
      </c>
      <c r="E21" s="61">
        <f>SUM(E10:E20)</f>
        <v>0</v>
      </c>
    </row>
    <row r="22" spans="1:5" ht="12.75">
      <c r="A22" s="160" t="s">
        <v>50</v>
      </c>
      <c r="B22" s="127" t="s">
        <v>423</v>
      </c>
      <c r="C22" s="113"/>
      <c r="D22" s="116">
        <v>0</v>
      </c>
      <c r="E22" s="116">
        <v>0</v>
      </c>
    </row>
    <row r="23" spans="1:5" ht="12.75">
      <c r="A23" s="160" t="s">
        <v>53</v>
      </c>
      <c r="B23" s="125" t="s">
        <v>424</v>
      </c>
      <c r="C23" s="113"/>
      <c r="D23" s="116">
        <v>0</v>
      </c>
      <c r="E23" s="116">
        <v>0</v>
      </c>
    </row>
    <row r="24" spans="1:5" ht="12.75">
      <c r="A24" s="160" t="s">
        <v>103</v>
      </c>
      <c r="B24" s="127" t="s">
        <v>220</v>
      </c>
      <c r="C24" s="113"/>
      <c r="D24" s="116">
        <v>0</v>
      </c>
      <c r="E24" s="116">
        <v>0</v>
      </c>
    </row>
    <row r="25" spans="1:5" ht="12.75">
      <c r="A25" s="160" t="s">
        <v>333</v>
      </c>
      <c r="B25" s="125" t="s">
        <v>444</v>
      </c>
      <c r="C25" s="113"/>
      <c r="D25" s="116">
        <v>0</v>
      </c>
      <c r="E25" s="116">
        <v>0</v>
      </c>
    </row>
    <row r="26" spans="1:5" ht="12.75">
      <c r="A26" s="160" t="s">
        <v>462</v>
      </c>
      <c r="B26" s="125" t="s">
        <v>425</v>
      </c>
      <c r="C26" s="113"/>
      <c r="D26" s="116">
        <v>0</v>
      </c>
      <c r="E26" s="116">
        <v>0</v>
      </c>
    </row>
    <row r="27" spans="1:5" ht="12.75">
      <c r="A27" s="160" t="s">
        <v>490</v>
      </c>
      <c r="B27" s="125" t="s">
        <v>491</v>
      </c>
      <c r="C27" s="113"/>
      <c r="D27" s="116">
        <v>0</v>
      </c>
      <c r="E27" s="116">
        <v>0</v>
      </c>
    </row>
    <row r="28" spans="1:5" ht="12.75">
      <c r="A28" s="160" t="s">
        <v>55</v>
      </c>
      <c r="B28" s="83" t="s">
        <v>384</v>
      </c>
      <c r="C28" s="113"/>
      <c r="D28" s="61">
        <f>SUM(D21:D27)</f>
        <v>0</v>
      </c>
      <c r="E28" s="61">
        <f>SUM(E21:E27)</f>
        <v>0</v>
      </c>
    </row>
    <row r="29" spans="1:5" ht="12.75">
      <c r="A29" s="160"/>
      <c r="B29" s="41" t="s">
        <v>521</v>
      </c>
      <c r="C29" s="45"/>
      <c r="D29" s="46"/>
      <c r="E29" s="46"/>
    </row>
    <row r="30" spans="1:5" ht="12.75">
      <c r="A30" s="160"/>
      <c r="B30" s="41" t="s">
        <v>515</v>
      </c>
      <c r="C30" s="45"/>
      <c r="D30" s="46"/>
      <c r="E30" s="46"/>
    </row>
    <row r="31" spans="1:5" ht="12.75">
      <c r="A31" s="160" t="s">
        <v>334</v>
      </c>
      <c r="B31" s="128" t="s">
        <v>381</v>
      </c>
      <c r="C31" s="113"/>
      <c r="D31" s="116">
        <v>0</v>
      </c>
      <c r="E31" s="116">
        <v>0</v>
      </c>
    </row>
    <row r="32" spans="1:5" ht="12.75">
      <c r="A32" s="160" t="s">
        <v>158</v>
      </c>
      <c r="B32" s="128" t="s">
        <v>516</v>
      </c>
      <c r="C32" s="113"/>
      <c r="D32" s="116">
        <v>0</v>
      </c>
      <c r="E32" s="116">
        <v>0</v>
      </c>
    </row>
    <row r="33" spans="1:5" ht="12.75">
      <c r="A33" s="160" t="s">
        <v>499</v>
      </c>
      <c r="B33" s="128" t="s">
        <v>498</v>
      </c>
      <c r="C33" s="113"/>
      <c r="D33" s="116">
        <v>0</v>
      </c>
      <c r="E33" s="116">
        <v>0</v>
      </c>
    </row>
    <row r="34" spans="1:5" ht="12.75">
      <c r="A34" s="160" t="s">
        <v>56</v>
      </c>
      <c r="B34" s="127" t="s">
        <v>271</v>
      </c>
      <c r="C34" s="113"/>
      <c r="D34" s="116">
        <v>0</v>
      </c>
      <c r="E34" s="116">
        <v>0</v>
      </c>
    </row>
    <row r="35" spans="1:5" ht="12.75">
      <c r="A35" s="160" t="s">
        <v>335</v>
      </c>
      <c r="B35" s="125" t="s">
        <v>272</v>
      </c>
      <c r="C35" s="113"/>
      <c r="D35" s="116">
        <v>0</v>
      </c>
      <c r="E35" s="116">
        <v>0</v>
      </c>
    </row>
    <row r="36" spans="1:5" ht="12.75">
      <c r="A36" s="160" t="s">
        <v>336</v>
      </c>
      <c r="B36" s="128" t="s">
        <v>273</v>
      </c>
      <c r="C36" s="113"/>
      <c r="D36" s="116">
        <v>0</v>
      </c>
      <c r="E36" s="116">
        <v>0</v>
      </c>
    </row>
    <row r="37" spans="1:5" ht="12.75">
      <c r="A37" s="160" t="s">
        <v>57</v>
      </c>
      <c r="B37" s="127" t="s">
        <v>274</v>
      </c>
      <c r="C37" s="113"/>
      <c r="D37" s="116">
        <v>0</v>
      </c>
      <c r="E37" s="116">
        <v>0</v>
      </c>
    </row>
    <row r="38" spans="1:5" ht="12.75">
      <c r="A38" s="160" t="s">
        <v>58</v>
      </c>
      <c r="B38" s="127" t="s">
        <v>275</v>
      </c>
      <c r="C38" s="113"/>
      <c r="D38" s="116">
        <v>0</v>
      </c>
      <c r="E38" s="116">
        <v>0</v>
      </c>
    </row>
    <row r="39" spans="1:5" ht="12.75">
      <c r="A39" s="160" t="s">
        <v>337</v>
      </c>
      <c r="B39" s="127" t="s">
        <v>276</v>
      </c>
      <c r="C39" s="113"/>
      <c r="D39" s="116">
        <v>0</v>
      </c>
      <c r="E39" s="116">
        <v>0</v>
      </c>
    </row>
    <row r="40" spans="1:5" ht="12.75">
      <c r="A40" s="160" t="s">
        <v>463</v>
      </c>
      <c r="B40" s="127" t="s">
        <v>426</v>
      </c>
      <c r="C40" s="113"/>
      <c r="D40" s="116">
        <v>0</v>
      </c>
      <c r="E40" s="116">
        <v>0</v>
      </c>
    </row>
    <row r="41" spans="1:5" ht="12.75">
      <c r="A41" s="160" t="s">
        <v>105</v>
      </c>
      <c r="B41" s="127" t="s">
        <v>427</v>
      </c>
      <c r="C41" s="113"/>
      <c r="D41" s="116">
        <v>0</v>
      </c>
      <c r="E41" s="116">
        <v>0</v>
      </c>
    </row>
    <row r="42" spans="1:5" ht="12.75">
      <c r="A42" s="160" t="s">
        <v>106</v>
      </c>
      <c r="B42" s="127" t="s">
        <v>222</v>
      </c>
      <c r="C42" s="113"/>
      <c r="D42" s="116">
        <v>0</v>
      </c>
      <c r="E42" s="116">
        <v>0</v>
      </c>
    </row>
    <row r="43" spans="1:5" ht="12.75">
      <c r="A43" s="160"/>
      <c r="B43" s="41" t="s">
        <v>517</v>
      </c>
      <c r="C43" s="45"/>
      <c r="D43" s="46"/>
      <c r="E43" s="46"/>
    </row>
    <row r="44" spans="1:5" ht="12.75">
      <c r="A44" s="160" t="s">
        <v>338</v>
      </c>
      <c r="B44" s="125" t="s">
        <v>277</v>
      </c>
      <c r="C44" s="113"/>
      <c r="D44" s="116">
        <v>0</v>
      </c>
      <c r="E44" s="116">
        <v>0</v>
      </c>
    </row>
    <row r="45" spans="1:5" ht="12.75">
      <c r="A45" s="160" t="s">
        <v>464</v>
      </c>
      <c r="B45" s="125" t="s">
        <v>428</v>
      </c>
      <c r="C45" s="113"/>
      <c r="D45" s="116">
        <v>0</v>
      </c>
      <c r="E45" s="116">
        <v>0</v>
      </c>
    </row>
    <row r="46" spans="1:5" ht="12.75">
      <c r="A46" s="160" t="s">
        <v>501</v>
      </c>
      <c r="B46" s="125" t="s">
        <v>500</v>
      </c>
      <c r="C46" s="113"/>
      <c r="D46" s="116">
        <v>0</v>
      </c>
      <c r="E46" s="116">
        <v>0</v>
      </c>
    </row>
    <row r="47" spans="1:5" ht="12.75">
      <c r="A47" s="160" t="s">
        <v>59</v>
      </c>
      <c r="B47" s="125" t="s">
        <v>278</v>
      </c>
      <c r="C47" s="113"/>
      <c r="D47" s="116">
        <v>0</v>
      </c>
      <c r="E47" s="116">
        <v>0</v>
      </c>
    </row>
    <row r="48" spans="1:5" ht="12.75">
      <c r="A48" s="160" t="s">
        <v>339</v>
      </c>
      <c r="B48" s="125" t="s">
        <v>272</v>
      </c>
      <c r="C48" s="113"/>
      <c r="D48" s="116">
        <v>0</v>
      </c>
      <c r="E48" s="116">
        <v>0</v>
      </c>
    </row>
    <row r="49" spans="1:5" ht="12.75">
      <c r="A49" s="160" t="s">
        <v>159</v>
      </c>
      <c r="B49" s="127" t="s">
        <v>223</v>
      </c>
      <c r="C49" s="113"/>
      <c r="D49" s="116">
        <v>0</v>
      </c>
      <c r="E49" s="116">
        <v>0</v>
      </c>
    </row>
    <row r="50" spans="1:5" ht="12.75">
      <c r="A50" s="160" t="s">
        <v>340</v>
      </c>
      <c r="B50" s="125" t="s">
        <v>279</v>
      </c>
      <c r="C50" s="115"/>
      <c r="D50" s="116">
        <v>0</v>
      </c>
      <c r="E50" s="116">
        <v>0</v>
      </c>
    </row>
    <row r="51" spans="1:5" ht="12.75">
      <c r="A51" s="160" t="s">
        <v>60</v>
      </c>
      <c r="B51" s="127" t="s">
        <v>280</v>
      </c>
      <c r="C51" s="113"/>
      <c r="D51" s="116">
        <v>0</v>
      </c>
      <c r="E51" s="116">
        <v>0</v>
      </c>
    </row>
    <row r="52" spans="1:5" ht="12.75">
      <c r="A52" s="160" t="s">
        <v>61</v>
      </c>
      <c r="B52" s="125" t="s">
        <v>246</v>
      </c>
      <c r="C52" s="113"/>
      <c r="D52" s="116">
        <v>0</v>
      </c>
      <c r="E52" s="116">
        <v>0</v>
      </c>
    </row>
    <row r="53" spans="1:5" ht="12.75">
      <c r="A53" s="160" t="s">
        <v>341</v>
      </c>
      <c r="B53" s="127" t="s">
        <v>281</v>
      </c>
      <c r="C53" s="113"/>
      <c r="D53" s="116">
        <v>0</v>
      </c>
      <c r="E53" s="116">
        <v>0</v>
      </c>
    </row>
    <row r="54" spans="1:5" ht="12.75">
      <c r="A54" s="160" t="s">
        <v>465</v>
      </c>
      <c r="B54" s="125" t="s">
        <v>425</v>
      </c>
      <c r="C54" s="113"/>
      <c r="D54" s="116">
        <v>0</v>
      </c>
      <c r="E54" s="116">
        <v>0</v>
      </c>
    </row>
    <row r="55" spans="1:5" ht="12.75">
      <c r="A55" s="160" t="s">
        <v>466</v>
      </c>
      <c r="B55" s="125" t="s">
        <v>429</v>
      </c>
      <c r="C55" s="113"/>
      <c r="D55" s="116">
        <v>0</v>
      </c>
      <c r="E55" s="116">
        <v>0</v>
      </c>
    </row>
    <row r="56" spans="1:5" ht="12.75">
      <c r="A56" s="160" t="s">
        <v>62</v>
      </c>
      <c r="B56" s="83" t="s">
        <v>385</v>
      </c>
      <c r="C56" s="113"/>
      <c r="D56" s="61">
        <f>SUM(D31:D55)</f>
        <v>0</v>
      </c>
      <c r="E56" s="61">
        <f>SUM(E31:E55)</f>
        <v>0</v>
      </c>
    </row>
    <row r="57" spans="1:5" ht="12.75">
      <c r="A57" s="160"/>
      <c r="B57" s="41" t="s">
        <v>522</v>
      </c>
      <c r="C57" s="45"/>
      <c r="D57" s="46"/>
      <c r="E57" s="46"/>
    </row>
    <row r="58" spans="1:5" ht="12.75">
      <c r="A58" s="160"/>
      <c r="B58" s="139" t="s">
        <v>439</v>
      </c>
      <c r="C58" s="45"/>
      <c r="D58" s="46"/>
      <c r="E58" s="46"/>
    </row>
    <row r="59" spans="1:5" ht="12.75">
      <c r="A59" s="160" t="s">
        <v>467</v>
      </c>
      <c r="B59" s="127" t="s">
        <v>430</v>
      </c>
      <c r="C59" s="113"/>
      <c r="D59" s="116">
        <v>0</v>
      </c>
      <c r="E59" s="116">
        <v>0</v>
      </c>
    </row>
    <row r="60" spans="1:5" ht="12.75">
      <c r="A60" s="160" t="s">
        <v>503</v>
      </c>
      <c r="B60" s="127" t="s">
        <v>502</v>
      </c>
      <c r="C60" s="113"/>
      <c r="D60" s="116">
        <v>0</v>
      </c>
      <c r="E60" s="116">
        <v>0</v>
      </c>
    </row>
    <row r="61" spans="1:5" ht="12.75">
      <c r="A61" s="160" t="s">
        <v>468</v>
      </c>
      <c r="B61" s="128" t="s">
        <v>431</v>
      </c>
      <c r="C61" s="113"/>
      <c r="D61" s="116">
        <v>0</v>
      </c>
      <c r="E61" s="116">
        <v>0</v>
      </c>
    </row>
    <row r="62" spans="1:5" ht="12.75">
      <c r="A62" s="160" t="s">
        <v>469</v>
      </c>
      <c r="B62" s="127" t="s">
        <v>432</v>
      </c>
      <c r="C62" s="113"/>
      <c r="D62" s="116">
        <v>0</v>
      </c>
      <c r="E62" s="116">
        <v>0</v>
      </c>
    </row>
    <row r="63" spans="1:5" ht="12.75">
      <c r="A63" s="160" t="s">
        <v>470</v>
      </c>
      <c r="B63" s="127" t="s">
        <v>433</v>
      </c>
      <c r="C63" s="113"/>
      <c r="D63" s="116">
        <v>0</v>
      </c>
      <c r="E63" s="116">
        <v>0</v>
      </c>
    </row>
    <row r="64" spans="1:5" ht="12.75">
      <c r="A64" s="160" t="s">
        <v>471</v>
      </c>
      <c r="B64" s="127" t="s">
        <v>426</v>
      </c>
      <c r="C64" s="113"/>
      <c r="D64" s="116">
        <v>0</v>
      </c>
      <c r="E64" s="116">
        <v>0</v>
      </c>
    </row>
    <row r="65" spans="1:5" ht="12.75">
      <c r="A65" s="160"/>
      <c r="B65" s="140" t="s">
        <v>434</v>
      </c>
      <c r="C65" s="45"/>
      <c r="D65" s="46"/>
      <c r="E65" s="46"/>
    </row>
    <row r="66" spans="1:5" ht="12.75">
      <c r="A66" s="160" t="s">
        <v>472</v>
      </c>
      <c r="B66" s="127" t="s">
        <v>435</v>
      </c>
      <c r="C66" s="113"/>
      <c r="D66" s="116">
        <v>0</v>
      </c>
      <c r="E66" s="116">
        <v>0</v>
      </c>
    </row>
    <row r="67" spans="1:5" ht="12.75">
      <c r="A67" s="160" t="s">
        <v>342</v>
      </c>
      <c r="B67" s="125" t="s">
        <v>224</v>
      </c>
      <c r="C67" s="113"/>
      <c r="D67" s="116">
        <v>0</v>
      </c>
      <c r="E67" s="116">
        <v>0</v>
      </c>
    </row>
    <row r="68" spans="1:5" ht="12.75">
      <c r="A68" s="160" t="s">
        <v>504</v>
      </c>
      <c r="B68" s="125" t="s">
        <v>502</v>
      </c>
      <c r="C68" s="113"/>
      <c r="D68" s="116">
        <v>0</v>
      </c>
      <c r="E68" s="116">
        <v>0</v>
      </c>
    </row>
    <row r="69" spans="1:5" ht="12.75">
      <c r="A69" s="160" t="s">
        <v>473</v>
      </c>
      <c r="B69" s="132" t="s">
        <v>431</v>
      </c>
      <c r="C69" s="113"/>
      <c r="D69" s="116">
        <v>0</v>
      </c>
      <c r="E69" s="116">
        <v>0</v>
      </c>
    </row>
    <row r="70" spans="1:5" ht="12.75">
      <c r="A70" s="160" t="s">
        <v>107</v>
      </c>
      <c r="B70" s="127" t="s">
        <v>282</v>
      </c>
      <c r="C70" s="113"/>
      <c r="D70" s="116">
        <v>0</v>
      </c>
      <c r="E70" s="116">
        <v>0</v>
      </c>
    </row>
    <row r="71" spans="1:5" ht="12.75">
      <c r="A71" s="160" t="s">
        <v>343</v>
      </c>
      <c r="B71" s="127" t="s">
        <v>225</v>
      </c>
      <c r="C71" s="113"/>
      <c r="D71" s="116">
        <v>0</v>
      </c>
      <c r="E71" s="116">
        <v>0</v>
      </c>
    </row>
    <row r="72" spans="1:5" ht="12.75">
      <c r="A72" s="160" t="s">
        <v>108</v>
      </c>
      <c r="B72" s="125" t="s">
        <v>436</v>
      </c>
      <c r="C72" s="113"/>
      <c r="D72" s="116">
        <v>0</v>
      </c>
      <c r="E72" s="116">
        <v>0</v>
      </c>
    </row>
    <row r="73" spans="1:5" ht="12.75">
      <c r="A73" s="160" t="s">
        <v>63</v>
      </c>
      <c r="B73" s="125" t="s">
        <v>437</v>
      </c>
      <c r="C73" s="113"/>
      <c r="D73" s="116">
        <v>0</v>
      </c>
      <c r="E73" s="116">
        <v>0</v>
      </c>
    </row>
    <row r="74" spans="1:5" ht="12.75">
      <c r="A74" s="160" t="s">
        <v>486</v>
      </c>
      <c r="B74" s="125" t="s">
        <v>425</v>
      </c>
      <c r="C74" s="113"/>
      <c r="D74" s="116">
        <v>0</v>
      </c>
      <c r="E74" s="116">
        <v>0</v>
      </c>
    </row>
    <row r="75" spans="1:5" ht="12.75">
      <c r="A75" s="160" t="s">
        <v>487</v>
      </c>
      <c r="B75" s="125" t="s">
        <v>438</v>
      </c>
      <c r="C75" s="113"/>
      <c r="D75" s="116">
        <v>0</v>
      </c>
      <c r="E75" s="116">
        <v>0</v>
      </c>
    </row>
    <row r="76" spans="1:5" ht="22.5">
      <c r="A76" s="160" t="s">
        <v>64</v>
      </c>
      <c r="B76" s="84" t="s">
        <v>386</v>
      </c>
      <c r="C76" s="113"/>
      <c r="D76" s="61">
        <f>SUM(D59:D75)</f>
        <v>0</v>
      </c>
      <c r="E76" s="61">
        <f>SUM(E59:E75)</f>
        <v>0</v>
      </c>
    </row>
    <row r="77" spans="1:5" ht="22.5">
      <c r="A77" s="160" t="s">
        <v>65</v>
      </c>
      <c r="B77" s="83" t="s">
        <v>226</v>
      </c>
      <c r="C77" s="113"/>
      <c r="D77" s="61">
        <f>+D28+D56+D76</f>
        <v>0</v>
      </c>
      <c r="E77" s="61">
        <f>+E28+E56+E76</f>
        <v>0</v>
      </c>
    </row>
    <row r="78" spans="1:5" ht="12.75">
      <c r="A78" s="160" t="s">
        <v>160</v>
      </c>
      <c r="B78" s="53" t="s">
        <v>227</v>
      </c>
      <c r="C78" s="113"/>
      <c r="D78" s="116">
        <v>0</v>
      </c>
      <c r="E78" s="116">
        <v>0</v>
      </c>
    </row>
    <row r="79" spans="1:5" ht="12.75">
      <c r="A79" s="160" t="s">
        <v>344</v>
      </c>
      <c r="B79" s="84" t="s">
        <v>228</v>
      </c>
      <c r="C79" s="113"/>
      <c r="D79" s="61">
        <f>SUM(D77:D78)</f>
        <v>0</v>
      </c>
      <c r="E79" s="61">
        <f>SUM(E77:E78)</f>
        <v>0</v>
      </c>
    </row>
    <row r="80" spans="1:5" ht="12.75">
      <c r="A80" s="160" t="s">
        <v>66</v>
      </c>
      <c r="B80" s="83" t="s">
        <v>229</v>
      </c>
      <c r="C80" s="113"/>
      <c r="D80" s="116">
        <v>0</v>
      </c>
      <c r="E80" s="116">
        <v>0</v>
      </c>
    </row>
    <row r="81" spans="1:5" ht="12.75">
      <c r="A81" s="160" t="s">
        <v>67</v>
      </c>
      <c r="B81" s="41" t="s">
        <v>230</v>
      </c>
      <c r="C81" s="113"/>
      <c r="D81" s="61">
        <f>SUM(D79:D80)</f>
        <v>0</v>
      </c>
      <c r="E81" s="61">
        <f>SUM(E79:E80)</f>
        <v>0</v>
      </c>
    </row>
    <row r="82" spans="1:5" ht="12.75">
      <c r="A82" s="160"/>
      <c r="B82" s="19"/>
      <c r="C82" s="20"/>
      <c r="D82" s="16"/>
      <c r="E82" s="16"/>
    </row>
    <row r="83" spans="1:5" ht="12.75">
      <c r="A83" s="160"/>
      <c r="B83" s="18"/>
      <c r="C83" s="20"/>
      <c r="D83" s="16"/>
      <c r="E83" s="16"/>
    </row>
    <row r="84" spans="1:5" ht="12.75">
      <c r="A84" s="160"/>
      <c r="B84" s="24"/>
      <c r="C84" s="20"/>
      <c r="D84" s="16"/>
      <c r="E84" s="16"/>
    </row>
    <row r="85" spans="1:5" ht="12.75">
      <c r="A85" s="160"/>
      <c r="B85" s="18"/>
      <c r="C85" s="20"/>
      <c r="D85" s="16"/>
      <c r="E85" s="16"/>
    </row>
    <row r="86" spans="1:5" ht="12.75">
      <c r="A86" s="160"/>
      <c r="B86" s="18"/>
      <c r="C86" s="20"/>
      <c r="D86" s="16"/>
      <c r="E86" s="16"/>
    </row>
    <row r="87" spans="1:5" ht="12.75">
      <c r="A87" s="160"/>
      <c r="B87" s="18"/>
      <c r="C87" s="20"/>
      <c r="D87" s="16"/>
      <c r="E87" s="16"/>
    </row>
    <row r="88" spans="1:5" ht="12.75">
      <c r="A88" s="160"/>
      <c r="B88" s="18"/>
      <c r="C88" s="20"/>
      <c r="D88" s="16"/>
      <c r="E88" s="16"/>
    </row>
    <row r="89" spans="1:5" ht="12.75">
      <c r="A89" s="160"/>
      <c r="B89" s="18"/>
      <c r="C89" s="20"/>
      <c r="D89" s="16"/>
      <c r="E89" s="16"/>
    </row>
    <row r="90" spans="1:5" ht="12.75">
      <c r="A90" s="160"/>
      <c r="B90" s="18"/>
      <c r="C90" s="20"/>
      <c r="D90" s="16"/>
      <c r="E90" s="16"/>
    </row>
    <row r="91" spans="1:5" ht="12.75">
      <c r="A91" s="160"/>
      <c r="B91" s="18"/>
      <c r="C91" s="20"/>
      <c r="D91" s="16"/>
      <c r="E91" s="16"/>
    </row>
    <row r="92" ht="12.75">
      <c r="B92" s="18"/>
    </row>
  </sheetData>
  <sheetProtection password="FDAC" sheet="1"/>
  <protectedRanges>
    <protectedRange sqref="C10:E14 C16:E20 C21 C22:E27 C28 C31:E42 C44:E55 C56 C59:E64 C66:E75 C76:C77 C78:E78 C79 C80:E80 C81" name="Rango1"/>
  </protectedRanges>
  <mergeCells count="5">
    <mergeCell ref="B1:E1"/>
    <mergeCell ref="B2:E2"/>
    <mergeCell ref="B5:E5"/>
    <mergeCell ref="B4:E4"/>
    <mergeCell ref="B3:E3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5" r:id="rId2"/>
  <rowBreaks count="1" manualBreakCount="1">
    <brk id="56" min="1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SMV</dc:creator>
  <cp:keywords/>
  <dc:description/>
  <cp:lastModifiedBy>Janeth Conhy</cp:lastModifiedBy>
  <cp:lastPrinted>2011-03-02T21:44:52Z</cp:lastPrinted>
  <dcterms:created xsi:type="dcterms:W3CDTF">2000-03-02T22:22:03Z</dcterms:created>
  <dcterms:modified xsi:type="dcterms:W3CDTF">2012-08-13T17:15:54Z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